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jimenez\Desktop\Glycolytic enzymes\Bird mammals\Manuscript\"/>
    </mc:Choice>
  </mc:AlternateContent>
  <xr:revisionPtr revIDLastSave="0" documentId="13_ncr:1_{3C244066-F05F-4B6D-B8D5-2FEB5C2F7561}" xr6:coauthVersionLast="36" xr6:coauthVersionMax="36" xr10:uidLastSave="{00000000-0000-0000-0000-000000000000}"/>
  <bookViews>
    <workbookView xWindow="0" yWindow="0" windowWidth="19200" windowHeight="6350" xr2:uid="{9A8F9A0F-4D15-4138-9DA3-1ACEA91771B9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5" i="1" l="1"/>
  <c r="D155" i="1"/>
  <c r="E153" i="1"/>
  <c r="D153" i="1"/>
  <c r="M210" i="1"/>
  <c r="M209" i="1"/>
  <c r="L210" i="1"/>
  <c r="L209" i="1"/>
  <c r="M54" i="1"/>
  <c r="M53" i="1"/>
  <c r="L54" i="1"/>
  <c r="L53" i="1"/>
  <c r="D171" i="1"/>
  <c r="E171" i="1" s="1"/>
  <c r="D172" i="1"/>
  <c r="E172" i="1" s="1"/>
  <c r="D173" i="1"/>
  <c r="E173" i="1" s="1"/>
  <c r="D174" i="1"/>
  <c r="E174" i="1" s="1"/>
  <c r="D175" i="1"/>
  <c r="D176" i="1"/>
  <c r="D177" i="1"/>
  <c r="D178" i="1"/>
  <c r="D179" i="1"/>
  <c r="E179" i="1" s="1"/>
  <c r="D180" i="1"/>
  <c r="E180" i="1" s="1"/>
  <c r="D181" i="1"/>
  <c r="E181" i="1" s="1"/>
  <c r="D182" i="1"/>
  <c r="E182" i="1" s="1"/>
  <c r="D183" i="1"/>
  <c r="D184" i="1"/>
  <c r="D185" i="1"/>
  <c r="D186" i="1"/>
  <c r="E186" i="1" s="1"/>
  <c r="D187" i="1"/>
  <c r="E187" i="1" s="1"/>
  <c r="D188" i="1"/>
  <c r="E188" i="1" s="1"/>
  <c r="D189" i="1"/>
  <c r="E189" i="1" s="1"/>
  <c r="D190" i="1"/>
  <c r="E190" i="1" s="1"/>
  <c r="D191" i="1"/>
  <c r="E191" i="1" s="1"/>
  <c r="D192" i="1"/>
  <c r="D193" i="1"/>
  <c r="D194" i="1"/>
  <c r="E194" i="1" s="1"/>
  <c r="D195" i="1"/>
  <c r="E195" i="1" s="1"/>
  <c r="D196" i="1"/>
  <c r="E196" i="1" s="1"/>
  <c r="D197" i="1"/>
  <c r="E197" i="1" s="1"/>
  <c r="D198" i="1"/>
  <c r="E198" i="1" s="1"/>
  <c r="D199" i="1"/>
  <c r="D200" i="1"/>
  <c r="D201" i="1"/>
  <c r="D202" i="1"/>
  <c r="D203" i="1"/>
  <c r="E203" i="1" s="1"/>
  <c r="D204" i="1"/>
  <c r="E204" i="1" s="1"/>
  <c r="D205" i="1"/>
  <c r="E205" i="1" s="1"/>
  <c r="D206" i="1"/>
  <c r="E206" i="1" s="1"/>
  <c r="D207" i="1"/>
  <c r="E207" i="1" s="1"/>
  <c r="D208" i="1"/>
  <c r="D170" i="1"/>
  <c r="E64" i="1"/>
  <c r="E70" i="1"/>
  <c r="E170" i="1"/>
  <c r="E175" i="1"/>
  <c r="E176" i="1"/>
  <c r="E177" i="1"/>
  <c r="E178" i="1"/>
  <c r="E183" i="1"/>
  <c r="E184" i="1"/>
  <c r="E185" i="1"/>
  <c r="E192" i="1"/>
  <c r="E193" i="1"/>
  <c r="E199" i="1"/>
  <c r="E200" i="1"/>
  <c r="E201" i="1"/>
  <c r="E202" i="1"/>
  <c r="E208" i="1"/>
  <c r="K165" i="1"/>
  <c r="K164" i="1"/>
  <c r="K163" i="1"/>
  <c r="K162" i="1"/>
  <c r="K161" i="1"/>
  <c r="K160" i="1"/>
  <c r="K208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6" i="1"/>
  <c r="K145" i="1"/>
  <c r="K144" i="1"/>
  <c r="K143" i="1"/>
  <c r="K141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3" i="1"/>
  <c r="K62" i="1"/>
  <c r="K61" i="1"/>
  <c r="K60" i="1"/>
  <c r="K59" i="1"/>
  <c r="K58" i="1"/>
  <c r="K57" i="1"/>
  <c r="K56" i="1"/>
  <c r="K55" i="1"/>
  <c r="K49" i="1"/>
  <c r="K48" i="1"/>
  <c r="K43" i="1"/>
  <c r="K40" i="1"/>
  <c r="K37" i="1"/>
  <c r="K36" i="1"/>
  <c r="K35" i="1"/>
  <c r="K34" i="1"/>
  <c r="K33" i="1"/>
  <c r="K32" i="1"/>
  <c r="K12" i="1"/>
  <c r="K13" i="1"/>
  <c r="K21" i="1"/>
  <c r="K22" i="1"/>
  <c r="K23" i="1"/>
  <c r="K24" i="1"/>
  <c r="K25" i="1"/>
  <c r="K26" i="1"/>
  <c r="K27" i="1"/>
  <c r="K28" i="1"/>
  <c r="K29" i="1"/>
  <c r="K11" i="1"/>
  <c r="K3" i="1"/>
  <c r="K4" i="1"/>
  <c r="K5" i="1"/>
  <c r="K6" i="1"/>
  <c r="K7" i="1"/>
  <c r="K8" i="1"/>
  <c r="K2" i="1"/>
  <c r="D52" i="1" l="1"/>
  <c r="E52" i="1" s="1"/>
  <c r="D51" i="1"/>
  <c r="E51" i="1" s="1"/>
  <c r="D50" i="1"/>
  <c r="E50" i="1" s="1"/>
  <c r="D169" i="1" l="1"/>
  <c r="E169" i="1" s="1"/>
  <c r="D168" i="1"/>
  <c r="E168" i="1" s="1"/>
  <c r="D167" i="1"/>
  <c r="E167" i="1" s="1"/>
  <c r="D166" i="1"/>
  <c r="E166" i="1" s="1"/>
  <c r="D165" i="1"/>
  <c r="E165" i="1" s="1"/>
  <c r="D164" i="1"/>
  <c r="E164" i="1" s="1"/>
  <c r="D163" i="1"/>
  <c r="E163" i="1" s="1"/>
  <c r="D162" i="1"/>
  <c r="E162" i="1" s="1"/>
  <c r="D161" i="1"/>
  <c r="E161" i="1" s="1"/>
  <c r="D160" i="1"/>
  <c r="E160" i="1" s="1"/>
  <c r="D159" i="1"/>
  <c r="E159" i="1" s="1"/>
  <c r="D158" i="1"/>
  <c r="E158" i="1" s="1"/>
  <c r="D157" i="1"/>
  <c r="E157" i="1" s="1"/>
  <c r="D156" i="1"/>
  <c r="E156" i="1" s="1"/>
  <c r="D154" i="1"/>
  <c r="E154" i="1" s="1"/>
  <c r="D152" i="1"/>
  <c r="E152" i="1" s="1"/>
  <c r="D151" i="1"/>
  <c r="E151" i="1" s="1"/>
  <c r="D150" i="1"/>
  <c r="E150" i="1" s="1"/>
  <c r="D149" i="1"/>
  <c r="E149" i="1" s="1"/>
  <c r="D148" i="1"/>
  <c r="E148" i="1" s="1"/>
  <c r="D147" i="1"/>
  <c r="E147" i="1" s="1"/>
  <c r="D146" i="1"/>
  <c r="E146" i="1" s="1"/>
  <c r="D145" i="1"/>
  <c r="E145" i="1" s="1"/>
  <c r="D144" i="1"/>
  <c r="E144" i="1" s="1"/>
  <c r="D143" i="1"/>
  <c r="E143" i="1" s="1"/>
  <c r="D142" i="1"/>
  <c r="E142" i="1" s="1"/>
  <c r="D141" i="1"/>
  <c r="E141" i="1" s="1"/>
  <c r="D140" i="1"/>
  <c r="E140" i="1" s="1"/>
  <c r="D139" i="1"/>
  <c r="E139" i="1" s="1"/>
  <c r="D138" i="1"/>
  <c r="E138" i="1" s="1"/>
  <c r="D137" i="1"/>
  <c r="E137" i="1" s="1"/>
  <c r="D136" i="1"/>
  <c r="E136" i="1" s="1"/>
  <c r="D135" i="1"/>
  <c r="E135" i="1" s="1"/>
  <c r="D134" i="1"/>
  <c r="E134" i="1" s="1"/>
  <c r="D133" i="1"/>
  <c r="E133" i="1" s="1"/>
  <c r="D132" i="1"/>
  <c r="E132" i="1" s="1"/>
  <c r="D131" i="1"/>
  <c r="E131" i="1" s="1"/>
  <c r="D130" i="1"/>
  <c r="E130" i="1" s="1"/>
  <c r="D129" i="1"/>
  <c r="E129" i="1" s="1"/>
  <c r="D128" i="1"/>
  <c r="E128" i="1" s="1"/>
  <c r="D127" i="1"/>
  <c r="E127" i="1" s="1"/>
  <c r="D126" i="1"/>
  <c r="E126" i="1" s="1"/>
  <c r="D125" i="1"/>
  <c r="E125" i="1" s="1"/>
  <c r="D124" i="1"/>
  <c r="E124" i="1" s="1"/>
  <c r="D123" i="1"/>
  <c r="E123" i="1" s="1"/>
  <c r="D122" i="1"/>
  <c r="E122" i="1" s="1"/>
  <c r="D121" i="1"/>
  <c r="E121" i="1" s="1"/>
  <c r="D120" i="1"/>
  <c r="E120" i="1" s="1"/>
  <c r="D119" i="1"/>
  <c r="E119" i="1" s="1"/>
  <c r="D118" i="1"/>
  <c r="E118" i="1" s="1"/>
  <c r="D117" i="1"/>
  <c r="E117" i="1" s="1"/>
  <c r="D116" i="1"/>
  <c r="E116" i="1" s="1"/>
  <c r="D115" i="1"/>
  <c r="E115" i="1" s="1"/>
  <c r="D114" i="1"/>
  <c r="E114" i="1" s="1"/>
  <c r="D113" i="1"/>
  <c r="E113" i="1" s="1"/>
  <c r="D112" i="1"/>
  <c r="E112" i="1" s="1"/>
  <c r="D111" i="1"/>
  <c r="E111" i="1" s="1"/>
  <c r="D110" i="1"/>
  <c r="E110" i="1" s="1"/>
  <c r="D109" i="1"/>
  <c r="E109" i="1" s="1"/>
  <c r="D108" i="1"/>
  <c r="E108" i="1" s="1"/>
  <c r="D107" i="1"/>
  <c r="E107" i="1" s="1"/>
  <c r="D106" i="1"/>
  <c r="E106" i="1" s="1"/>
  <c r="D105" i="1"/>
  <c r="E105" i="1" s="1"/>
  <c r="D104" i="1"/>
  <c r="E104" i="1" s="1"/>
  <c r="D103" i="1"/>
  <c r="E103" i="1" s="1"/>
  <c r="D102" i="1"/>
  <c r="E102" i="1" s="1"/>
  <c r="D101" i="1"/>
  <c r="E101" i="1" s="1"/>
  <c r="D100" i="1"/>
  <c r="E100" i="1" s="1"/>
  <c r="D99" i="1"/>
  <c r="E99" i="1" s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  <c r="D88" i="1"/>
  <c r="E88" i="1" s="1"/>
  <c r="D87" i="1"/>
  <c r="E87" i="1" s="1"/>
  <c r="D86" i="1"/>
  <c r="E86" i="1" s="1"/>
  <c r="D85" i="1"/>
  <c r="E85" i="1" s="1"/>
  <c r="D84" i="1"/>
  <c r="E84" i="1" s="1"/>
  <c r="D83" i="1"/>
  <c r="E83" i="1" s="1"/>
  <c r="D82" i="1"/>
  <c r="E82" i="1" s="1"/>
  <c r="D81" i="1"/>
  <c r="E81" i="1" s="1"/>
  <c r="D80" i="1"/>
  <c r="E80" i="1" s="1"/>
  <c r="D79" i="1"/>
  <c r="E79" i="1" s="1"/>
  <c r="D78" i="1"/>
  <c r="E78" i="1" s="1"/>
  <c r="D77" i="1"/>
  <c r="E77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69" i="1"/>
  <c r="E69" i="1" s="1"/>
  <c r="D68" i="1"/>
  <c r="E68" i="1" s="1"/>
  <c r="D67" i="1"/>
  <c r="E67" i="1" s="1"/>
  <c r="D66" i="1"/>
  <c r="E66" i="1" s="1"/>
  <c r="D65" i="1"/>
  <c r="E65" i="1" s="1"/>
  <c r="D63" i="1"/>
  <c r="E63" i="1" s="1"/>
  <c r="D62" i="1"/>
  <c r="E62" i="1" s="1"/>
  <c r="D61" i="1"/>
  <c r="E61" i="1" s="1"/>
  <c r="D60" i="1"/>
  <c r="E60" i="1" s="1"/>
  <c r="D59" i="1"/>
  <c r="E59" i="1" s="1"/>
  <c r="D58" i="1"/>
  <c r="E58" i="1" s="1"/>
  <c r="D57" i="1"/>
  <c r="E57" i="1" s="1"/>
  <c r="D56" i="1"/>
  <c r="E56" i="1" s="1"/>
  <c r="D55" i="1"/>
  <c r="E55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41" i="1"/>
  <c r="E41" i="1" s="1"/>
  <c r="D40" i="1"/>
  <c r="E40" i="1" s="1"/>
  <c r="H39" i="1"/>
  <c r="K39" i="1" s="1"/>
  <c r="D39" i="1"/>
  <c r="E39" i="1" s="1"/>
  <c r="H38" i="1"/>
  <c r="K38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H20" i="1"/>
  <c r="K20" i="1" s="1"/>
  <c r="D20" i="1"/>
  <c r="E20" i="1" s="1"/>
  <c r="H19" i="1"/>
  <c r="K19" i="1" s="1"/>
  <c r="D19" i="1"/>
  <c r="E19" i="1" s="1"/>
  <c r="H18" i="1"/>
  <c r="K18" i="1" s="1"/>
  <c r="D18" i="1"/>
  <c r="E18" i="1" s="1"/>
  <c r="H17" i="1"/>
  <c r="K17" i="1" s="1"/>
  <c r="D17" i="1"/>
  <c r="E17" i="1" s="1"/>
  <c r="H16" i="1"/>
  <c r="K16" i="1" s="1"/>
  <c r="D16" i="1"/>
  <c r="E16" i="1" s="1"/>
  <c r="H15" i="1"/>
  <c r="K15" i="1" s="1"/>
  <c r="D15" i="1"/>
  <c r="E15" i="1" s="1"/>
  <c r="H14" i="1"/>
  <c r="K14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4" i="1"/>
  <c r="E4" i="1" s="1"/>
  <c r="D3" i="1"/>
  <c r="E3" i="1" s="1"/>
  <c r="D2" i="1"/>
  <c r="E2" i="1" s="1"/>
</calcChain>
</file>

<file path=xl/sharedStrings.xml><?xml version="1.0" encoding="utf-8"?>
<sst xmlns="http://schemas.openxmlformats.org/spreadsheetml/2006/main" count="722" uniqueCount="208">
  <si>
    <t>Species</t>
  </si>
  <si>
    <t>ID</t>
  </si>
  <si>
    <t>Body mass (kg)</t>
  </si>
  <si>
    <t>Body mass (g)</t>
  </si>
  <si>
    <t>bird or mammal?</t>
  </si>
  <si>
    <t>Sex</t>
  </si>
  <si>
    <t>Age (years)</t>
  </si>
  <si>
    <t>DOB</t>
  </si>
  <si>
    <t>Yellow crowned Amazon parrot</t>
  </si>
  <si>
    <t>Rex</t>
  </si>
  <si>
    <t>Bird</t>
  </si>
  <si>
    <t>MI</t>
  </si>
  <si>
    <t>Bald Eagle</t>
  </si>
  <si>
    <t>Archie</t>
  </si>
  <si>
    <t>FI</t>
  </si>
  <si>
    <t>Betty White</t>
  </si>
  <si>
    <t>Chatty Cathy</t>
  </si>
  <si>
    <t>Reggie</t>
  </si>
  <si>
    <t>Sam</t>
  </si>
  <si>
    <t>F</t>
  </si>
  <si>
    <t>Average</t>
  </si>
  <si>
    <t>SEM</t>
  </si>
  <si>
    <t>Barred Owl</t>
  </si>
  <si>
    <t>U</t>
  </si>
  <si>
    <t>Bateleur eagle</t>
  </si>
  <si>
    <t>male</t>
  </si>
  <si>
    <t>M</t>
  </si>
  <si>
    <t>Blue Bellied Roller</t>
  </si>
  <si>
    <t>Brush Turkey</t>
  </si>
  <si>
    <t>Chilean Flamingo</t>
  </si>
  <si>
    <t>Flamingo 78</t>
  </si>
  <si>
    <t>Flamingo 84</t>
  </si>
  <si>
    <t>female</t>
  </si>
  <si>
    <t>Cinereous Vulture</t>
  </si>
  <si>
    <t>Common Peafowl</t>
  </si>
  <si>
    <t>#2617</t>
  </si>
  <si>
    <t>Male</t>
  </si>
  <si>
    <t>#2620</t>
  </si>
  <si>
    <t>Domestic Rooster</t>
  </si>
  <si>
    <t>Cluck</t>
  </si>
  <si>
    <t>Eastern Screech Owl</t>
  </si>
  <si>
    <t>Zeppelin</t>
  </si>
  <si>
    <t>Golden Eagle</t>
  </si>
  <si>
    <t>Aquila</t>
  </si>
  <si>
    <t>Great Horned Owl</t>
  </si>
  <si>
    <t>Sherlock</t>
  </si>
  <si>
    <t>Stella</t>
  </si>
  <si>
    <t>Kori Bustard</t>
  </si>
  <si>
    <t>#2528</t>
  </si>
  <si>
    <t>Female</t>
  </si>
  <si>
    <t>Muscovy Duck</t>
  </si>
  <si>
    <t>Mr. Wilson</t>
  </si>
  <si>
    <t>Ostrich</t>
  </si>
  <si>
    <t>Palm cockatoo</t>
  </si>
  <si>
    <t>Red-tailed Hawk</t>
  </si>
  <si>
    <t>Hunter</t>
  </si>
  <si>
    <t>Wendy</t>
  </si>
  <si>
    <t>Saddlebill stork</t>
  </si>
  <si>
    <t>Sandhill Crane</t>
  </si>
  <si>
    <t>Sandy</t>
  </si>
  <si>
    <t>Souther screamer</t>
  </si>
  <si>
    <t>Stanley Blue Crane</t>
  </si>
  <si>
    <t>Turkey Vulture</t>
  </si>
  <si>
    <t>Stan</t>
  </si>
  <si>
    <t>Victoria crowned Pigeon</t>
  </si>
  <si>
    <t>B02067</t>
  </si>
  <si>
    <t>Wattled crane</t>
  </si>
  <si>
    <t>West African Crowned Crane</t>
  </si>
  <si>
    <t>White Stork</t>
  </si>
  <si>
    <t>Addax </t>
  </si>
  <si>
    <t>#2750</t>
  </si>
  <si>
    <t>Mammal</t>
  </si>
  <si>
    <t>#2752</t>
  </si>
  <si>
    <t>#3028</t>
  </si>
  <si>
    <t>Addra gazelle</t>
  </si>
  <si>
    <t xml:space="preserve">African Lion </t>
  </si>
  <si>
    <t>#2997</t>
  </si>
  <si>
    <t>#3071</t>
  </si>
  <si>
    <t>#2501</t>
  </si>
  <si>
    <t>Male </t>
  </si>
  <si>
    <t>#2998</t>
  </si>
  <si>
    <t>Arctic Fox</t>
  </si>
  <si>
    <t>Black Footed Cat</t>
  </si>
  <si>
    <t>Bobcat</t>
  </si>
  <si>
    <t>Moose</t>
  </si>
  <si>
    <t>Squeakers</t>
  </si>
  <si>
    <t>FS</t>
  </si>
  <si>
    <t>Bonobo</t>
  </si>
  <si>
    <t> 37.5</t>
  </si>
  <si>
    <t>Capybara</t>
  </si>
  <si>
    <t>Chimp</t>
  </si>
  <si>
    <t>Domestic cat</t>
  </si>
  <si>
    <t>W10</t>
  </si>
  <si>
    <t>W11</t>
  </si>
  <si>
    <t>W14</t>
  </si>
  <si>
    <t>W23</t>
  </si>
  <si>
    <t>W24</t>
  </si>
  <si>
    <t>Domestic Ferret</t>
  </si>
  <si>
    <t>Freddy</t>
  </si>
  <si>
    <t>MN</t>
  </si>
  <si>
    <t>Donkey</t>
  </si>
  <si>
    <t>Norbert</t>
  </si>
  <si>
    <t>Stanley</t>
  </si>
  <si>
    <t>Otto</t>
  </si>
  <si>
    <t>Miniature Donkey</t>
  </si>
  <si>
    <t>Jenny</t>
  </si>
  <si>
    <t>Flemish Giant Rabbit</t>
  </si>
  <si>
    <t>Jack</t>
  </si>
  <si>
    <t>Francois' langur</t>
  </si>
  <si>
    <t xml:space="preserve">Slender horned Gazelle </t>
  </si>
  <si>
    <t>#3004</t>
  </si>
  <si>
    <t>#1292</t>
  </si>
  <si>
    <t>Giraffe</t>
  </si>
  <si>
    <t xml:space="preserve">Goat </t>
  </si>
  <si>
    <t>#2222</t>
  </si>
  <si>
    <t>#2225</t>
  </si>
  <si>
    <t>#2544</t>
  </si>
  <si>
    <t>#2545</t>
  </si>
  <si>
    <t>#2941</t>
  </si>
  <si>
    <t>#2992</t>
  </si>
  <si>
    <t>Pygmy goat</t>
  </si>
  <si>
    <t>Opal</t>
  </si>
  <si>
    <t>Candy</t>
  </si>
  <si>
    <t>Golden headed lion tamarin</t>
  </si>
  <si>
    <t>#2040</t>
  </si>
  <si>
    <t>#2803</t>
  </si>
  <si>
    <t>Greater kudu</t>
  </si>
  <si>
    <t>Hamadryas Baboon</t>
  </si>
  <si>
    <t>Holstein cow</t>
  </si>
  <si>
    <t>Horse</t>
  </si>
  <si>
    <t>Huckelberry</t>
  </si>
  <si>
    <t>Hank</t>
  </si>
  <si>
    <t>Jacob Sheep</t>
  </si>
  <si>
    <t>Donegal</t>
  </si>
  <si>
    <t>Honky Tonk</t>
  </si>
  <si>
    <t>Mercutio</t>
  </si>
  <si>
    <t>Twang</t>
  </si>
  <si>
    <t>Koala</t>
  </si>
  <si>
    <t>Llama</t>
  </si>
  <si>
    <t>#1517</t>
  </si>
  <si>
    <t>#2229</t>
  </si>
  <si>
    <t>North American Porcupine</t>
  </si>
  <si>
    <t>Khaleesi</t>
  </si>
  <si>
    <t>North American River Otter</t>
  </si>
  <si>
    <t>Rocky</t>
  </si>
  <si>
    <t>Clarke</t>
  </si>
  <si>
    <t>#1815</t>
  </si>
  <si>
    <t>Nyala</t>
  </si>
  <si>
    <t>#3025</t>
  </si>
  <si>
    <t>Prehensile Tailed Porcupine</t>
  </si>
  <si>
    <t>Prickles</t>
  </si>
  <si>
    <t>Finnegan</t>
  </si>
  <si>
    <t>Red Fox </t>
  </si>
  <si>
    <t>#2570</t>
  </si>
  <si>
    <t>Red Panda</t>
  </si>
  <si>
    <t>Amaya</t>
  </si>
  <si>
    <t>Slash</t>
  </si>
  <si>
    <t>Gansu</t>
  </si>
  <si>
    <t>Mohu</t>
  </si>
  <si>
    <t xml:space="preserve">Red Panda </t>
  </si>
  <si>
    <t>#2651</t>
  </si>
  <si>
    <t>Red River Hog</t>
  </si>
  <si>
    <t>Royal Antelope</t>
  </si>
  <si>
    <t>Serval</t>
  </si>
  <si>
    <t>Siberian musk deer</t>
  </si>
  <si>
    <t>Sitatunga</t>
  </si>
  <si>
    <t>South African vervet</t>
  </si>
  <si>
    <t>Southern Gerenuk</t>
  </si>
  <si>
    <t>Spectacled bear</t>
  </si>
  <si>
    <t>Black-handed Spider Monkey</t>
  </si>
  <si>
    <t>97M006</t>
  </si>
  <si>
    <t>98M001</t>
  </si>
  <si>
    <t>M02009</t>
  </si>
  <si>
    <t>Sprague-Dawley rat</t>
  </si>
  <si>
    <t>Rat 6</t>
  </si>
  <si>
    <t>Striped Skunk</t>
  </si>
  <si>
    <t>Brie</t>
  </si>
  <si>
    <t>Oley</t>
  </si>
  <si>
    <t>Virginia opossum</t>
  </si>
  <si>
    <t>Pipsqueak</t>
  </si>
  <si>
    <t>Red-necked (bennett's) Wallaby</t>
  </si>
  <si>
    <t>#2264</t>
  </si>
  <si>
    <t>#2265</t>
  </si>
  <si>
    <t>#2608</t>
  </si>
  <si>
    <t>#2787</t>
  </si>
  <si>
    <t>#3143</t>
  </si>
  <si>
    <t>#3144</t>
  </si>
  <si>
    <t>Western lowland Gorilla</t>
  </si>
  <si>
    <t>Arctic fox</t>
  </si>
  <si>
    <t>Bushdog</t>
  </si>
  <si>
    <t>Gray wolf</t>
  </si>
  <si>
    <t>Maned wolf</t>
  </si>
  <si>
    <t>African wild dog</t>
  </si>
  <si>
    <t>Coyote</t>
  </si>
  <si>
    <t>New guinea singing dog</t>
  </si>
  <si>
    <t>Dhole</t>
  </si>
  <si>
    <t>MLSP (years)</t>
  </si>
  <si>
    <t>Age/MLSP</t>
  </si>
  <si>
    <t>Smokey</t>
  </si>
  <si>
    <t>98M039</t>
  </si>
  <si>
    <t>PK activity (nmol/min/ml)</t>
  </si>
  <si>
    <t>LDH activity (nmol/min/ml)</t>
  </si>
  <si>
    <t>Rock pigeon</t>
  </si>
  <si>
    <t>RKPG27</t>
  </si>
  <si>
    <t>RKPG28</t>
  </si>
  <si>
    <t>RKPG29</t>
  </si>
  <si>
    <t>n/a</t>
  </si>
  <si>
    <t>Log (BM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</si>
</sst>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/>
      <diagonal/>
    </border>
    <border>
      <left style="medium">
        <color rgb="FFCCCCCC"/>
      </left>
      <right/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7" fillId="2" borderId="4" applyNumberFormat="0" applyFont="0" applyAlignment="0" applyProtection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17" fontId="3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6" fillId="0" borderId="0" xfId="0" applyFont="1" applyFill="1"/>
    <xf numFmtId="0" fontId="4" fillId="0" borderId="0" xfId="0" applyFont="1" applyBorder="1" applyAlignment="1">
      <alignment horizontal="center"/>
    </xf>
    <xf numFmtId="0" fontId="4" fillId="0" borderId="4" xfId="1" applyFont="1" applyFill="1" applyAlignment="1">
      <alignment horizontal="center"/>
    </xf>
    <xf numFmtId="0" fontId="4" fillId="0" borderId="0" xfId="0" applyFont="1" applyFill="1" applyBorder="1"/>
    <xf numFmtId="0" fontId="8" fillId="0" borderId="0" xfId="0" applyFont="1" applyBorder="1"/>
    <xf numFmtId="0" fontId="3" fillId="0" borderId="4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3" fillId="0" borderId="0" xfId="0" applyNumberFormat="1" applyFont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15" fontId="6" fillId="0" borderId="0" xfId="0" applyNumberFormat="1" applyFont="1"/>
    <xf numFmtId="14" fontId="6" fillId="0" borderId="0" xfId="0" applyNumberFormat="1" applyFont="1"/>
    <xf numFmtId="14" fontId="4" fillId="0" borderId="0" xfId="0" applyNumberFormat="1" applyFont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A2EBB-79DD-492A-80ED-2088C56DFFCD}">
  <dimension ref="A1:P210"/>
  <sheetViews>
    <sheetView tabSelected="1" topLeftCell="M1" workbookViewId="0">
      <pane ySplit="1" topLeftCell="A33" activePane="bottomLeft" state="frozen"/>
      <selection pane="bottomLeft" activeCell="R50" sqref="R50"/>
    </sheetView>
  </sheetViews>
  <sheetFormatPr defaultColWidth="9.1796875" defaultRowHeight="14" x14ac:dyDescent="0.3"/>
  <cols>
    <col min="1" max="1" width="28.81640625" style="8" bestFit="1" customWidth="1"/>
    <col min="2" max="2" width="13.1796875" style="8" bestFit="1" customWidth="1"/>
    <col min="3" max="3" width="16.453125" style="8" bestFit="1" customWidth="1"/>
    <col min="4" max="5" width="16.453125" style="8" customWidth="1"/>
    <col min="6" max="6" width="17.81640625" style="8" bestFit="1" customWidth="1"/>
    <col min="7" max="7" width="9.1796875" style="8"/>
    <col min="8" max="8" width="14.36328125" style="8" customWidth="1"/>
    <col min="9" max="9" width="13.81640625" style="8" customWidth="1"/>
    <col min="10" max="10" width="11.90625" style="17" customWidth="1"/>
    <col min="11" max="11" width="11.90625" style="8" customWidth="1"/>
    <col min="12" max="12" width="20.81640625" style="8" bestFit="1" customWidth="1"/>
    <col min="13" max="13" width="32" style="8" bestFit="1" customWidth="1"/>
    <col min="14" max="15" width="35.81640625" style="8" bestFit="1" customWidth="1"/>
    <col min="16" max="16" width="23.81640625" style="8" bestFit="1" customWidth="1"/>
    <col min="17" max="17" width="10.7265625" style="8" bestFit="1" customWidth="1"/>
    <col min="18" max="16384" width="9.1796875" style="8"/>
  </cols>
  <sheetData>
    <row r="1" spans="1:1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207</v>
      </c>
      <c r="F1" s="3" t="s">
        <v>4</v>
      </c>
      <c r="G1" s="3" t="s">
        <v>5</v>
      </c>
      <c r="H1" s="4" t="s">
        <v>6</v>
      </c>
      <c r="I1" s="5" t="s">
        <v>7</v>
      </c>
      <c r="J1" s="25" t="s">
        <v>196</v>
      </c>
      <c r="K1" s="5" t="s">
        <v>197</v>
      </c>
      <c r="L1" s="16" t="s">
        <v>200</v>
      </c>
      <c r="M1" s="16" t="s">
        <v>201</v>
      </c>
      <c r="N1" s="16"/>
      <c r="O1" s="16"/>
      <c r="P1" s="16"/>
    </row>
    <row r="2" spans="1:16" x14ac:dyDescent="0.3">
      <c r="A2" s="6" t="s">
        <v>8</v>
      </c>
      <c r="B2" s="6" t="s">
        <v>9</v>
      </c>
      <c r="C2" s="6">
        <v>0.63</v>
      </c>
      <c r="D2" s="6">
        <f>C2*1000</f>
        <v>630</v>
      </c>
      <c r="E2" s="6">
        <f>LOG(D2)</f>
        <v>2.7993405494535817</v>
      </c>
      <c r="F2" s="7" t="s">
        <v>10</v>
      </c>
      <c r="G2" s="6" t="s">
        <v>11</v>
      </c>
      <c r="H2" s="6">
        <v>39</v>
      </c>
      <c r="J2" s="17">
        <v>56</v>
      </c>
      <c r="K2" s="8">
        <f>H2/J2</f>
        <v>0.6964285714285714</v>
      </c>
      <c r="L2" s="8">
        <v>42.374999716001405</v>
      </c>
      <c r="M2" s="8">
        <v>2050.5558586120605</v>
      </c>
    </row>
    <row r="3" spans="1:16" x14ac:dyDescent="0.3">
      <c r="A3" s="6" t="s">
        <v>12</v>
      </c>
      <c r="B3" s="6" t="s">
        <v>13</v>
      </c>
      <c r="C3" s="6">
        <v>4.04</v>
      </c>
      <c r="D3" s="6">
        <f t="shared" ref="D3:D9" si="0">C3*1000</f>
        <v>4040</v>
      </c>
      <c r="E3" s="6">
        <f t="shared" ref="E3:E67" si="1">LOG(D3)</f>
        <v>3.6063813651106051</v>
      </c>
      <c r="F3" s="7" t="s">
        <v>10</v>
      </c>
      <c r="G3" s="6" t="s">
        <v>14</v>
      </c>
      <c r="H3" s="6">
        <v>18</v>
      </c>
      <c r="J3" s="17">
        <v>48</v>
      </c>
      <c r="K3" s="8">
        <f t="shared" ref="K3:K29" si="2">H3/J3</f>
        <v>0.375</v>
      </c>
      <c r="M3" s="8">
        <v>6669.4445641835518</v>
      </c>
    </row>
    <row r="4" spans="1:16" x14ac:dyDescent="0.3">
      <c r="A4" s="6" t="s">
        <v>12</v>
      </c>
      <c r="B4" s="6" t="s">
        <v>15</v>
      </c>
      <c r="C4" s="6">
        <v>4.6900000000000004</v>
      </c>
      <c r="D4" s="6">
        <f t="shared" si="0"/>
        <v>4690</v>
      </c>
      <c r="E4" s="6">
        <f t="shared" si="1"/>
        <v>3.6711728427150834</v>
      </c>
      <c r="F4" s="7" t="s">
        <v>10</v>
      </c>
      <c r="G4" s="6" t="s">
        <v>14</v>
      </c>
      <c r="H4" s="6">
        <v>7</v>
      </c>
      <c r="J4" s="17">
        <v>48</v>
      </c>
      <c r="K4" s="8">
        <f t="shared" si="2"/>
        <v>0.14583333333333334</v>
      </c>
      <c r="L4" s="8">
        <v>11.330882486175089</v>
      </c>
      <c r="M4" s="8">
        <v>7573.889086511399</v>
      </c>
    </row>
    <row r="5" spans="1:16" x14ac:dyDescent="0.3">
      <c r="A5" s="6" t="s">
        <v>12</v>
      </c>
      <c r="B5" s="6" t="s">
        <v>16</v>
      </c>
      <c r="C5" s="6">
        <v>4.28</v>
      </c>
      <c r="D5" s="6">
        <f t="shared" si="0"/>
        <v>4280</v>
      </c>
      <c r="E5" s="6">
        <f t="shared" si="1"/>
        <v>3.6314437690131722</v>
      </c>
      <c r="F5" s="7" t="s">
        <v>10</v>
      </c>
      <c r="G5" s="6" t="s">
        <v>14</v>
      </c>
      <c r="H5" s="6">
        <v>7</v>
      </c>
      <c r="J5" s="17">
        <v>48</v>
      </c>
      <c r="K5" s="8">
        <f t="shared" si="2"/>
        <v>0.14583333333333334</v>
      </c>
      <c r="L5" s="8">
        <v>9.7647057999582856</v>
      </c>
      <c r="M5" s="8">
        <v>7769.4443098704005</v>
      </c>
    </row>
    <row r="6" spans="1:16" x14ac:dyDescent="0.3">
      <c r="A6" s="6" t="s">
        <v>12</v>
      </c>
      <c r="B6" s="6" t="s">
        <v>17</v>
      </c>
      <c r="C6" s="6">
        <v>3.58</v>
      </c>
      <c r="D6" s="6">
        <f t="shared" si="0"/>
        <v>3580</v>
      </c>
      <c r="E6" s="6">
        <f t="shared" si="1"/>
        <v>3.5538830266438746</v>
      </c>
      <c r="F6" s="7" t="s">
        <v>10</v>
      </c>
      <c r="G6" s="6" t="s">
        <v>11</v>
      </c>
      <c r="H6" s="6">
        <v>7</v>
      </c>
      <c r="J6" s="17">
        <v>48</v>
      </c>
      <c r="K6" s="8">
        <f t="shared" si="2"/>
        <v>0.14583333333333334</v>
      </c>
      <c r="L6" s="8">
        <v>10.999997819171233</v>
      </c>
      <c r="M6" s="8">
        <v>6606.6666343477036</v>
      </c>
    </row>
    <row r="7" spans="1:16" x14ac:dyDescent="0.3">
      <c r="A7" s="6" t="s">
        <v>12</v>
      </c>
      <c r="B7" s="6" t="s">
        <v>18</v>
      </c>
      <c r="C7" s="6">
        <v>3.05</v>
      </c>
      <c r="D7" s="6">
        <f t="shared" si="0"/>
        <v>3050</v>
      </c>
      <c r="E7" s="6">
        <f t="shared" si="1"/>
        <v>3.4842998393467859</v>
      </c>
      <c r="F7" s="7" t="s">
        <v>10</v>
      </c>
      <c r="G7" s="6" t="s">
        <v>11</v>
      </c>
      <c r="H7" s="6">
        <v>15</v>
      </c>
      <c r="J7" s="17">
        <v>48</v>
      </c>
      <c r="K7" s="8">
        <f t="shared" si="2"/>
        <v>0.3125</v>
      </c>
      <c r="L7" s="8">
        <v>9.1323520155513993</v>
      </c>
      <c r="M7" s="8">
        <v>4257.7777205573184</v>
      </c>
    </row>
    <row r="8" spans="1:16" x14ac:dyDescent="0.3">
      <c r="A8" s="10" t="s">
        <v>22</v>
      </c>
      <c r="B8" s="10">
        <v>211095</v>
      </c>
      <c r="C8" s="10">
        <v>0.83799999999999997</v>
      </c>
      <c r="D8" s="6">
        <f t="shared" si="0"/>
        <v>838</v>
      </c>
      <c r="E8" s="6">
        <f t="shared" si="1"/>
        <v>2.9232440186302764</v>
      </c>
      <c r="F8" s="8" t="s">
        <v>10</v>
      </c>
      <c r="G8" s="10" t="s">
        <v>23</v>
      </c>
      <c r="H8" s="10">
        <v>6</v>
      </c>
      <c r="J8" s="17">
        <v>24</v>
      </c>
      <c r="K8" s="8">
        <f t="shared" si="2"/>
        <v>0.25</v>
      </c>
      <c r="L8" s="10">
        <v>64.45384809787457</v>
      </c>
      <c r="M8" s="10">
        <v>10231.11063921893</v>
      </c>
      <c r="N8" s="10"/>
      <c r="O8" s="10"/>
      <c r="P8" s="10"/>
    </row>
    <row r="9" spans="1:16" x14ac:dyDescent="0.3">
      <c r="A9" s="8" t="s">
        <v>24</v>
      </c>
      <c r="B9" s="8">
        <v>899334</v>
      </c>
      <c r="C9" s="13">
        <v>2.42</v>
      </c>
      <c r="D9" s="6">
        <f t="shared" si="0"/>
        <v>2420</v>
      </c>
      <c r="E9" s="6">
        <f t="shared" si="1"/>
        <v>3.3838153659804311</v>
      </c>
      <c r="F9" s="8" t="s">
        <v>10</v>
      </c>
      <c r="G9" s="8" t="s">
        <v>19</v>
      </c>
      <c r="I9" s="14"/>
      <c r="J9" s="17">
        <v>55</v>
      </c>
      <c r="L9" s="8">
        <v>35.264704665716955</v>
      </c>
      <c r="M9" s="8">
        <v>2534.4442462921143</v>
      </c>
    </row>
    <row r="10" spans="1:16" x14ac:dyDescent="0.3">
      <c r="A10" s="8" t="s">
        <v>27</v>
      </c>
      <c r="B10" s="8">
        <v>217028</v>
      </c>
      <c r="C10" s="8">
        <v>0.13</v>
      </c>
      <c r="D10" s="6">
        <f t="shared" ref="D10" si="3">C10*1000</f>
        <v>130</v>
      </c>
      <c r="E10" s="6">
        <f t="shared" si="1"/>
        <v>2.1139433523068369</v>
      </c>
      <c r="F10" s="8" t="s">
        <v>10</v>
      </c>
      <c r="G10" s="8" t="s">
        <v>19</v>
      </c>
      <c r="H10" s="8">
        <v>1</v>
      </c>
      <c r="L10" s="10">
        <v>36.11764494110556</v>
      </c>
      <c r="M10" s="10">
        <v>4350.5547247992617</v>
      </c>
    </row>
    <row r="11" spans="1:16" x14ac:dyDescent="0.3">
      <c r="A11" s="8" t="s">
        <v>28</v>
      </c>
      <c r="B11" s="8">
        <v>213079</v>
      </c>
      <c r="C11" s="8">
        <v>2.68</v>
      </c>
      <c r="D11" s="6">
        <f t="shared" ref="D11:D20" si="4">C11*1000</f>
        <v>2680</v>
      </c>
      <c r="E11" s="6">
        <f t="shared" si="1"/>
        <v>3.428134794028789</v>
      </c>
      <c r="F11" s="8" t="s">
        <v>10</v>
      </c>
      <c r="G11" s="8" t="s">
        <v>26</v>
      </c>
      <c r="H11" s="8">
        <v>12</v>
      </c>
      <c r="J11" s="17">
        <v>12.5</v>
      </c>
      <c r="K11" s="8">
        <f t="shared" si="2"/>
        <v>0.96</v>
      </c>
      <c r="L11" s="10">
        <v>29.938462653526894</v>
      </c>
      <c r="M11" s="8">
        <v>7940.7407930162208</v>
      </c>
    </row>
    <row r="12" spans="1:16" x14ac:dyDescent="0.3">
      <c r="A12" s="6" t="s">
        <v>29</v>
      </c>
      <c r="B12" s="6" t="s">
        <v>30</v>
      </c>
      <c r="C12" s="6">
        <v>2.6</v>
      </c>
      <c r="D12" s="6">
        <f t="shared" si="4"/>
        <v>2600</v>
      </c>
      <c r="E12" s="6">
        <f t="shared" si="1"/>
        <v>3.4149733479708178</v>
      </c>
      <c r="F12" s="7" t="s">
        <v>10</v>
      </c>
      <c r="G12" s="6" t="s">
        <v>14</v>
      </c>
      <c r="H12" s="6">
        <v>19</v>
      </c>
      <c r="J12" s="17">
        <v>36.700000000000003</v>
      </c>
      <c r="K12" s="8">
        <f t="shared" si="2"/>
        <v>0.51771117166212532</v>
      </c>
      <c r="L12" s="8">
        <v>16.323527500909918</v>
      </c>
      <c r="M12" s="8">
        <v>1357.7778040038213</v>
      </c>
    </row>
    <row r="13" spans="1:16" x14ac:dyDescent="0.3">
      <c r="A13" s="6" t="s">
        <v>29</v>
      </c>
      <c r="B13" s="6" t="s">
        <v>31</v>
      </c>
      <c r="C13" s="6">
        <v>2.95</v>
      </c>
      <c r="D13" s="6">
        <f t="shared" si="4"/>
        <v>2950</v>
      </c>
      <c r="E13" s="6">
        <f t="shared" si="1"/>
        <v>3.469822015978163</v>
      </c>
      <c r="F13" s="7" t="s">
        <v>10</v>
      </c>
      <c r="G13" s="6" t="s">
        <v>11</v>
      </c>
      <c r="H13" s="6">
        <v>19</v>
      </c>
      <c r="J13" s="17">
        <v>36.700000000000003</v>
      </c>
      <c r="K13" s="8">
        <f t="shared" si="2"/>
        <v>0.51771117166212532</v>
      </c>
      <c r="L13" s="8">
        <v>21.838234698071201</v>
      </c>
      <c r="M13" s="8">
        <v>1271.6668081283569</v>
      </c>
    </row>
    <row r="14" spans="1:16" x14ac:dyDescent="0.3">
      <c r="A14" s="6" t="s">
        <v>29</v>
      </c>
      <c r="B14" s="8">
        <v>20317</v>
      </c>
      <c r="C14" s="8">
        <v>1.9</v>
      </c>
      <c r="D14" s="6">
        <f t="shared" si="4"/>
        <v>1900</v>
      </c>
      <c r="E14" s="6">
        <f t="shared" si="1"/>
        <v>3.2787536009528289</v>
      </c>
      <c r="F14" s="7" t="s">
        <v>10</v>
      </c>
      <c r="G14" s="8" t="s">
        <v>25</v>
      </c>
      <c r="H14" s="7">
        <f>2018-I14</f>
        <v>46</v>
      </c>
      <c r="I14" s="17">
        <v>1972</v>
      </c>
      <c r="J14" s="17">
        <v>36.700000000000003</v>
      </c>
      <c r="K14" s="8">
        <f t="shared" si="2"/>
        <v>1.2534059945504086</v>
      </c>
      <c r="L14" s="8">
        <v>56.683826604310212</v>
      </c>
      <c r="M14" s="8">
        <v>5942.1914114492911</v>
      </c>
    </row>
    <row r="15" spans="1:16" x14ac:dyDescent="0.3">
      <c r="A15" s="6" t="s">
        <v>29</v>
      </c>
      <c r="B15" s="8">
        <v>20349</v>
      </c>
      <c r="C15" s="8">
        <v>2.95</v>
      </c>
      <c r="D15" s="6">
        <f t="shared" si="4"/>
        <v>2950</v>
      </c>
      <c r="E15" s="6">
        <f t="shared" si="1"/>
        <v>3.469822015978163</v>
      </c>
      <c r="F15" s="7" t="s">
        <v>10</v>
      </c>
      <c r="G15" s="8" t="s">
        <v>25</v>
      </c>
      <c r="H15" s="7">
        <f t="shared" ref="H15:H20" si="5">2018-I15</f>
        <v>37</v>
      </c>
      <c r="I15" s="18">
        <v>1981</v>
      </c>
      <c r="J15" s="17">
        <v>36.700000000000003</v>
      </c>
      <c r="K15" s="8">
        <f t="shared" si="2"/>
        <v>1.0081743869209809</v>
      </c>
      <c r="L15" s="8">
        <v>90.477939984377699</v>
      </c>
    </row>
    <row r="16" spans="1:16" x14ac:dyDescent="0.3">
      <c r="A16" s="6" t="s">
        <v>29</v>
      </c>
      <c r="B16" s="8">
        <v>20350</v>
      </c>
      <c r="C16" s="8">
        <v>1.9</v>
      </c>
      <c r="D16" s="6">
        <f t="shared" si="4"/>
        <v>1900</v>
      </c>
      <c r="E16" s="6">
        <f t="shared" si="1"/>
        <v>3.2787536009528289</v>
      </c>
      <c r="F16" s="7" t="s">
        <v>10</v>
      </c>
      <c r="G16" s="8" t="s">
        <v>32</v>
      </c>
      <c r="H16" s="7">
        <f t="shared" si="5"/>
        <v>37</v>
      </c>
      <c r="I16" s="18">
        <v>1981</v>
      </c>
      <c r="J16" s="17">
        <v>36.700000000000003</v>
      </c>
      <c r="K16" s="8">
        <f t="shared" si="2"/>
        <v>1.0081743869209809</v>
      </c>
      <c r="L16" s="8">
        <v>69.669121398645302</v>
      </c>
      <c r="M16" s="8">
        <v>5585.1569401493771</v>
      </c>
    </row>
    <row r="17" spans="1:16" x14ac:dyDescent="0.3">
      <c r="A17" s="6" t="s">
        <v>29</v>
      </c>
      <c r="B17" s="8">
        <v>22099</v>
      </c>
      <c r="C17" s="8">
        <v>2.4500000000000002</v>
      </c>
      <c r="D17" s="6">
        <f t="shared" si="4"/>
        <v>2450</v>
      </c>
      <c r="E17" s="6">
        <f t="shared" si="1"/>
        <v>3.3891660843645326</v>
      </c>
      <c r="F17" s="7" t="s">
        <v>10</v>
      </c>
      <c r="G17" s="8" t="s">
        <v>32</v>
      </c>
      <c r="H17" s="7">
        <f t="shared" si="5"/>
        <v>23</v>
      </c>
      <c r="I17" s="18">
        <v>1995</v>
      </c>
      <c r="J17" s="17">
        <v>36.700000000000003</v>
      </c>
      <c r="K17" s="8">
        <f t="shared" si="2"/>
        <v>0.62670299727520429</v>
      </c>
      <c r="L17" s="8">
        <v>88.301467615015369</v>
      </c>
      <c r="M17" s="8">
        <v>13031.821732669407</v>
      </c>
    </row>
    <row r="18" spans="1:16" x14ac:dyDescent="0.3">
      <c r="A18" s="6" t="s">
        <v>29</v>
      </c>
      <c r="B18" s="8">
        <v>23293</v>
      </c>
      <c r="C18" s="8">
        <v>2.5499999999999998</v>
      </c>
      <c r="D18" s="6">
        <f t="shared" si="4"/>
        <v>2550</v>
      </c>
      <c r="E18" s="6">
        <f t="shared" si="1"/>
        <v>3.406540180433955</v>
      </c>
      <c r="F18" s="7" t="s">
        <v>10</v>
      </c>
      <c r="G18" s="8" t="s">
        <v>25</v>
      </c>
      <c r="H18" s="7">
        <f t="shared" si="5"/>
        <v>12</v>
      </c>
      <c r="I18" s="18">
        <v>2006</v>
      </c>
      <c r="J18" s="17">
        <v>36.700000000000003</v>
      </c>
      <c r="K18" s="8">
        <f t="shared" si="2"/>
        <v>0.32697547683923706</v>
      </c>
      <c r="L18" s="8">
        <v>68.764708568068116</v>
      </c>
      <c r="M18" s="8">
        <v>5747.3778244018549</v>
      </c>
    </row>
    <row r="19" spans="1:16" x14ac:dyDescent="0.3">
      <c r="A19" s="6" t="s">
        <v>29</v>
      </c>
      <c r="B19" s="8">
        <v>23833</v>
      </c>
      <c r="C19" s="8">
        <v>3.25</v>
      </c>
      <c r="D19" s="6">
        <f t="shared" si="4"/>
        <v>3250</v>
      </c>
      <c r="E19" s="6">
        <f t="shared" si="1"/>
        <v>3.5118833609788744</v>
      </c>
      <c r="F19" s="7" t="s">
        <v>10</v>
      </c>
      <c r="G19" s="8" t="s">
        <v>25</v>
      </c>
      <c r="H19" s="7">
        <f t="shared" si="5"/>
        <v>31</v>
      </c>
      <c r="I19" s="18">
        <v>1987</v>
      </c>
      <c r="J19" s="17">
        <v>36.700000000000003</v>
      </c>
      <c r="K19" s="8">
        <f t="shared" si="2"/>
        <v>0.84468664850136232</v>
      </c>
      <c r="L19" s="8">
        <v>54.088237162898572</v>
      </c>
    </row>
    <row r="20" spans="1:16" x14ac:dyDescent="0.3">
      <c r="A20" s="6" t="s">
        <v>29</v>
      </c>
      <c r="B20" s="8">
        <v>23835</v>
      </c>
      <c r="C20" s="8">
        <v>2.4500000000000002</v>
      </c>
      <c r="D20" s="6">
        <f t="shared" si="4"/>
        <v>2450</v>
      </c>
      <c r="E20" s="6">
        <f t="shared" si="1"/>
        <v>3.3891660843645326</v>
      </c>
      <c r="F20" s="7" t="s">
        <v>10</v>
      </c>
      <c r="G20" s="8" t="s">
        <v>32</v>
      </c>
      <c r="H20" s="7">
        <f t="shared" si="5"/>
        <v>31</v>
      </c>
      <c r="I20" s="18">
        <v>1987</v>
      </c>
      <c r="J20" s="17">
        <v>36.700000000000003</v>
      </c>
      <c r="K20" s="8">
        <f t="shared" si="2"/>
        <v>0.84468664850136232</v>
      </c>
      <c r="L20" s="8">
        <v>98.647058956763331</v>
      </c>
      <c r="M20" s="8">
        <v>4959.2300216957374</v>
      </c>
    </row>
    <row r="21" spans="1:16" x14ac:dyDescent="0.3">
      <c r="A21" s="8" t="s">
        <v>33</v>
      </c>
      <c r="B21" s="8">
        <v>2251</v>
      </c>
      <c r="C21" s="8">
        <v>9.84</v>
      </c>
      <c r="D21" s="6">
        <f t="shared" ref="D21" si="6">C21*1000</f>
        <v>9840</v>
      </c>
      <c r="E21" s="6">
        <f t="shared" si="1"/>
        <v>3.9929950984313414</v>
      </c>
      <c r="F21" s="8" t="s">
        <v>10</v>
      </c>
      <c r="G21" s="8" t="s">
        <v>19</v>
      </c>
      <c r="H21" s="8">
        <v>29</v>
      </c>
      <c r="J21" s="17">
        <v>39</v>
      </c>
      <c r="K21" s="8">
        <f t="shared" si="2"/>
        <v>0.74358974358974361</v>
      </c>
      <c r="L21" s="10">
        <v>15.911766781526454</v>
      </c>
      <c r="M21" s="10">
        <v>11517.222504085965</v>
      </c>
    </row>
    <row r="22" spans="1:16" x14ac:dyDescent="0.3">
      <c r="A22" s="7" t="s">
        <v>34</v>
      </c>
      <c r="B22" s="7" t="s">
        <v>35</v>
      </c>
      <c r="C22" s="7">
        <v>4.5</v>
      </c>
      <c r="D22" s="6">
        <f t="shared" ref="D22:D23" si="7">C22*1000</f>
        <v>4500</v>
      </c>
      <c r="E22" s="6">
        <f t="shared" si="1"/>
        <v>3.6532125137753435</v>
      </c>
      <c r="F22" s="7" t="s">
        <v>10</v>
      </c>
      <c r="G22" s="7" t="s">
        <v>36</v>
      </c>
      <c r="H22" s="7">
        <v>5</v>
      </c>
      <c r="I22" s="14">
        <v>41426</v>
      </c>
      <c r="J22" s="17">
        <v>23.2</v>
      </c>
      <c r="K22" s="8">
        <f t="shared" si="2"/>
        <v>0.21551724137931036</v>
      </c>
      <c r="L22" s="8">
        <v>30.823525330599619</v>
      </c>
      <c r="M22" s="8">
        <v>14126.111183166506</v>
      </c>
    </row>
    <row r="23" spans="1:16" x14ac:dyDescent="0.3">
      <c r="A23" s="7" t="s">
        <v>34</v>
      </c>
      <c r="B23" s="7" t="s">
        <v>37</v>
      </c>
      <c r="C23" s="7">
        <v>4</v>
      </c>
      <c r="D23" s="6">
        <f t="shared" si="7"/>
        <v>4000</v>
      </c>
      <c r="E23" s="6">
        <f t="shared" si="1"/>
        <v>3.6020599913279625</v>
      </c>
      <c r="F23" s="7" t="s">
        <v>10</v>
      </c>
      <c r="G23" s="7" t="s">
        <v>36</v>
      </c>
      <c r="H23" s="7">
        <v>5</v>
      </c>
      <c r="I23" s="14">
        <v>41426</v>
      </c>
      <c r="J23" s="17">
        <v>23.2</v>
      </c>
      <c r="K23" s="8">
        <f t="shared" si="2"/>
        <v>0.21551724137931036</v>
      </c>
      <c r="L23" s="8">
        <v>46.602943434434785</v>
      </c>
      <c r="M23" s="8">
        <v>9905.0001438458748</v>
      </c>
    </row>
    <row r="24" spans="1:16" x14ac:dyDescent="0.3">
      <c r="A24" s="6" t="s">
        <v>38</v>
      </c>
      <c r="B24" s="6" t="s">
        <v>39</v>
      </c>
      <c r="C24" s="6">
        <v>1.7</v>
      </c>
      <c r="D24" s="6">
        <f t="shared" ref="D24:D26" si="8">C24*1000</f>
        <v>1700</v>
      </c>
      <c r="E24" s="6">
        <f t="shared" si="1"/>
        <v>3.2304489213782741</v>
      </c>
      <c r="F24" s="7" t="s">
        <v>10</v>
      </c>
      <c r="G24" s="6" t="s">
        <v>11</v>
      </c>
      <c r="H24" s="6">
        <v>5</v>
      </c>
      <c r="J24" s="17">
        <v>30</v>
      </c>
      <c r="K24" s="8">
        <f t="shared" si="2"/>
        <v>0.16666666666666666</v>
      </c>
      <c r="L24" s="8">
        <v>10.433821625569287</v>
      </c>
      <c r="M24" s="8">
        <v>10848.333825535243</v>
      </c>
    </row>
    <row r="25" spans="1:16" x14ac:dyDescent="0.3">
      <c r="A25" s="8" t="s">
        <v>40</v>
      </c>
      <c r="B25" s="8">
        <v>206088</v>
      </c>
      <c r="C25" s="8">
        <v>0.151</v>
      </c>
      <c r="D25" s="6">
        <f t="shared" si="8"/>
        <v>151</v>
      </c>
      <c r="E25" s="6">
        <f t="shared" si="1"/>
        <v>2.1789769472931693</v>
      </c>
      <c r="F25" s="8" t="s">
        <v>10</v>
      </c>
      <c r="G25" s="8" t="s">
        <v>19</v>
      </c>
      <c r="H25" s="8">
        <v>12</v>
      </c>
      <c r="J25" s="17">
        <v>20.7</v>
      </c>
      <c r="K25" s="8">
        <f t="shared" si="2"/>
        <v>0.57971014492753625</v>
      </c>
      <c r="L25" s="10">
        <v>174.27941900842333</v>
      </c>
      <c r="M25" s="10">
        <v>2145.7783983018658</v>
      </c>
    </row>
    <row r="26" spans="1:16" x14ac:dyDescent="0.3">
      <c r="A26" s="6" t="s">
        <v>40</v>
      </c>
      <c r="B26" s="6" t="s">
        <v>41</v>
      </c>
      <c r="C26" s="6">
        <v>0.16500000000000001</v>
      </c>
      <c r="D26" s="6">
        <f t="shared" si="8"/>
        <v>165</v>
      </c>
      <c r="E26" s="6">
        <f t="shared" si="1"/>
        <v>2.2174839442139063</v>
      </c>
      <c r="F26" s="7" t="s">
        <v>10</v>
      </c>
      <c r="G26" s="6" t="s">
        <v>11</v>
      </c>
      <c r="H26" s="6">
        <v>3</v>
      </c>
      <c r="J26" s="17">
        <v>20.7</v>
      </c>
      <c r="K26" s="8">
        <f t="shared" si="2"/>
        <v>0.14492753623188406</v>
      </c>
      <c r="L26" s="8">
        <v>32.257353409248239</v>
      </c>
      <c r="M26" s="8">
        <v>8639.9998207092267</v>
      </c>
    </row>
    <row r="27" spans="1:16" x14ac:dyDescent="0.3">
      <c r="A27" s="6" t="s">
        <v>42</v>
      </c>
      <c r="B27" s="6" t="s">
        <v>43</v>
      </c>
      <c r="C27" s="6">
        <v>4.5</v>
      </c>
      <c r="D27" s="6">
        <f t="shared" ref="D27:D29" si="9">C27*1000</f>
        <v>4500</v>
      </c>
      <c r="E27" s="6">
        <f t="shared" si="1"/>
        <v>3.6532125137753435</v>
      </c>
      <c r="F27" s="7" t="s">
        <v>10</v>
      </c>
      <c r="G27" s="6" t="s">
        <v>14</v>
      </c>
      <c r="H27" s="6">
        <v>12</v>
      </c>
      <c r="J27" s="17">
        <v>48</v>
      </c>
      <c r="K27" s="8">
        <f t="shared" si="2"/>
        <v>0.25</v>
      </c>
      <c r="L27" s="8">
        <v>12.963236763196832</v>
      </c>
      <c r="M27" s="8">
        <v>9269.4448661804181</v>
      </c>
    </row>
    <row r="28" spans="1:16" x14ac:dyDescent="0.3">
      <c r="A28" s="6" t="s">
        <v>44</v>
      </c>
      <c r="B28" s="6" t="s">
        <v>45</v>
      </c>
      <c r="C28" s="6">
        <v>1.4</v>
      </c>
      <c r="D28" s="6">
        <f t="shared" si="9"/>
        <v>1400</v>
      </c>
      <c r="E28" s="6">
        <f t="shared" si="1"/>
        <v>3.1461280356782382</v>
      </c>
      <c r="F28" s="7" t="s">
        <v>10</v>
      </c>
      <c r="G28" s="6" t="s">
        <v>11</v>
      </c>
      <c r="H28" s="6">
        <v>7.5</v>
      </c>
      <c r="J28" s="17">
        <v>29</v>
      </c>
      <c r="K28" s="8">
        <f t="shared" si="2"/>
        <v>0.25862068965517243</v>
      </c>
      <c r="L28" s="8">
        <v>24.602941362296836</v>
      </c>
      <c r="M28" s="8">
        <v>9498.3333248562267</v>
      </c>
      <c r="N28" s="10"/>
    </row>
    <row r="29" spans="1:16" x14ac:dyDescent="0.3">
      <c r="A29" s="6" t="s">
        <v>44</v>
      </c>
      <c r="B29" s="6" t="s">
        <v>46</v>
      </c>
      <c r="C29" s="6">
        <v>1.35</v>
      </c>
      <c r="D29" s="6">
        <f t="shared" si="9"/>
        <v>1350</v>
      </c>
      <c r="E29" s="6">
        <f t="shared" si="1"/>
        <v>3.1303337684950061</v>
      </c>
      <c r="F29" s="7" t="s">
        <v>10</v>
      </c>
      <c r="G29" s="6" t="s">
        <v>14</v>
      </c>
      <c r="H29" s="6">
        <v>8.5</v>
      </c>
      <c r="J29" s="17">
        <v>29</v>
      </c>
      <c r="K29" s="8">
        <f t="shared" si="2"/>
        <v>0.29310344827586204</v>
      </c>
      <c r="L29" s="8">
        <v>30.338247102849625</v>
      </c>
      <c r="M29" s="8">
        <v>19369.444363911945</v>
      </c>
      <c r="N29" s="10"/>
      <c r="O29" s="10"/>
      <c r="P29" s="10"/>
    </row>
    <row r="30" spans="1:16" x14ac:dyDescent="0.3">
      <c r="A30" s="7" t="s">
        <v>47</v>
      </c>
      <c r="B30" s="7" t="s">
        <v>48</v>
      </c>
      <c r="C30" s="7">
        <v>7.5</v>
      </c>
      <c r="D30" s="6">
        <f t="shared" ref="D30:D34" si="10">C30*1000</f>
        <v>7500</v>
      </c>
      <c r="E30" s="6">
        <f t="shared" si="1"/>
        <v>3.8750612633917001</v>
      </c>
      <c r="F30" s="7" t="s">
        <v>10</v>
      </c>
      <c r="G30" s="7" t="s">
        <v>49</v>
      </c>
      <c r="H30" s="7">
        <v>9</v>
      </c>
      <c r="I30" s="14">
        <v>40030</v>
      </c>
      <c r="K30" s="14"/>
      <c r="L30" s="8">
        <v>29.742647689931534</v>
      </c>
      <c r="M30" s="8">
        <v>8908.8884793387515</v>
      </c>
    </row>
    <row r="31" spans="1:16" x14ac:dyDescent="0.3">
      <c r="A31" s="6" t="s">
        <v>50</v>
      </c>
      <c r="B31" s="6" t="s">
        <v>51</v>
      </c>
      <c r="C31" s="6">
        <v>4.51</v>
      </c>
      <c r="D31" s="6">
        <f t="shared" si="10"/>
        <v>4510</v>
      </c>
      <c r="E31" s="6">
        <f t="shared" si="1"/>
        <v>3.6541765418779604</v>
      </c>
      <c r="F31" s="7" t="s">
        <v>10</v>
      </c>
      <c r="G31" s="6" t="s">
        <v>11</v>
      </c>
      <c r="H31" s="6">
        <v>10</v>
      </c>
      <c r="L31" s="8">
        <v>32.176926550498379</v>
      </c>
      <c r="M31" s="8">
        <v>5789.63035583496</v>
      </c>
    </row>
    <row r="32" spans="1:16" x14ac:dyDescent="0.3">
      <c r="A32" s="8" t="s">
        <v>52</v>
      </c>
      <c r="B32" s="8">
        <v>22736</v>
      </c>
      <c r="C32" s="8">
        <v>136.30000000000001</v>
      </c>
      <c r="D32" s="6">
        <f t="shared" si="10"/>
        <v>136300</v>
      </c>
      <c r="E32" s="6">
        <f t="shared" si="1"/>
        <v>5.1344958558346736</v>
      </c>
      <c r="F32" s="7" t="s">
        <v>10</v>
      </c>
      <c r="G32" s="8" t="s">
        <v>32</v>
      </c>
      <c r="H32" s="7">
        <v>17</v>
      </c>
      <c r="I32" s="14">
        <v>37094</v>
      </c>
      <c r="J32" s="17">
        <v>50</v>
      </c>
      <c r="K32" s="8">
        <f t="shared" ref="K32:K40" si="11">H32/J32</f>
        <v>0.34</v>
      </c>
      <c r="L32" s="8">
        <v>54.036764607710005</v>
      </c>
      <c r="M32" s="8">
        <v>20617.007719647438</v>
      </c>
    </row>
    <row r="33" spans="1:16" x14ac:dyDescent="0.3">
      <c r="A33" s="8" t="s">
        <v>52</v>
      </c>
      <c r="B33" s="8">
        <v>22737</v>
      </c>
      <c r="C33" s="8">
        <v>128.19999999999999</v>
      </c>
      <c r="D33" s="6">
        <f t="shared" si="10"/>
        <v>128199.99999999999</v>
      </c>
      <c r="E33" s="6">
        <f t="shared" si="1"/>
        <v>5.1078880251827989</v>
      </c>
      <c r="F33" s="7" t="s">
        <v>10</v>
      </c>
      <c r="G33" s="8" t="s">
        <v>32</v>
      </c>
      <c r="H33" s="7">
        <v>17</v>
      </c>
      <c r="I33" s="14">
        <v>37094</v>
      </c>
      <c r="J33" s="17">
        <v>50</v>
      </c>
      <c r="K33" s="8">
        <f t="shared" si="11"/>
        <v>0.34</v>
      </c>
      <c r="L33" s="8">
        <v>29.227937477476459</v>
      </c>
      <c r="M33" s="8">
        <v>15699.970674133299</v>
      </c>
    </row>
    <row r="34" spans="1:16" x14ac:dyDescent="0.3">
      <c r="A34" s="8" t="s">
        <v>52</v>
      </c>
      <c r="B34" s="8">
        <v>22862</v>
      </c>
      <c r="C34" s="8">
        <v>120</v>
      </c>
      <c r="D34" s="6">
        <f t="shared" si="10"/>
        <v>120000</v>
      </c>
      <c r="E34" s="6">
        <f t="shared" si="1"/>
        <v>5.0791812460476251</v>
      </c>
      <c r="F34" s="7" t="s">
        <v>10</v>
      </c>
      <c r="G34" s="8" t="s">
        <v>32</v>
      </c>
      <c r="H34" s="7">
        <v>16</v>
      </c>
      <c r="I34" s="14">
        <v>37452</v>
      </c>
      <c r="J34" s="17">
        <v>50</v>
      </c>
      <c r="K34" s="8">
        <f t="shared" si="11"/>
        <v>0.32</v>
      </c>
      <c r="L34" s="8">
        <v>71.610294571694212</v>
      </c>
      <c r="M34" s="8">
        <v>27349.600037440545</v>
      </c>
    </row>
    <row r="35" spans="1:16" x14ac:dyDescent="0.3">
      <c r="A35" s="8" t="s">
        <v>53</v>
      </c>
      <c r="B35" s="8">
        <v>312354</v>
      </c>
      <c r="C35" s="13">
        <v>0.56899999999999995</v>
      </c>
      <c r="D35" s="6">
        <f t="shared" ref="D35:D37" si="12">C35*1000</f>
        <v>569</v>
      </c>
      <c r="E35" s="6">
        <f t="shared" si="1"/>
        <v>2.7551122663950713</v>
      </c>
      <c r="F35" s="8" t="s">
        <v>10</v>
      </c>
      <c r="G35" s="8" t="s">
        <v>19</v>
      </c>
      <c r="H35" s="8">
        <v>12</v>
      </c>
      <c r="I35" s="14">
        <v>38875</v>
      </c>
      <c r="J35" s="17">
        <v>56.3</v>
      </c>
      <c r="K35" s="8">
        <f t="shared" si="11"/>
        <v>0.21314387211367675</v>
      </c>
      <c r="L35" s="8">
        <v>21.242644050542047</v>
      </c>
      <c r="M35" s="8">
        <v>1782.7776871787175</v>
      </c>
    </row>
    <row r="36" spans="1:16" x14ac:dyDescent="0.3">
      <c r="A36" s="6" t="s">
        <v>54</v>
      </c>
      <c r="B36" s="6" t="s">
        <v>55</v>
      </c>
      <c r="C36" s="6">
        <v>1.74</v>
      </c>
      <c r="D36" s="6">
        <f t="shared" si="12"/>
        <v>1740</v>
      </c>
      <c r="E36" s="6">
        <f t="shared" si="1"/>
        <v>3.2405492482825999</v>
      </c>
      <c r="F36" s="7" t="s">
        <v>10</v>
      </c>
      <c r="G36" s="6" t="s">
        <v>14</v>
      </c>
      <c r="H36" s="6">
        <v>14.5</v>
      </c>
      <c r="J36" s="17">
        <v>30.7</v>
      </c>
      <c r="K36" s="8">
        <f t="shared" si="11"/>
        <v>0.47231270358306188</v>
      </c>
      <c r="L36" s="8">
        <v>6.8823555637808411</v>
      </c>
      <c r="M36" s="8">
        <v>4605.5555905236133</v>
      </c>
    </row>
    <row r="37" spans="1:16" x14ac:dyDescent="0.3">
      <c r="A37" s="6" t="s">
        <v>54</v>
      </c>
      <c r="B37" s="6" t="s">
        <v>56</v>
      </c>
      <c r="C37" s="6">
        <v>1.6</v>
      </c>
      <c r="D37" s="6">
        <f t="shared" si="12"/>
        <v>1600</v>
      </c>
      <c r="E37" s="6">
        <f t="shared" si="1"/>
        <v>3.2041199826559246</v>
      </c>
      <c r="F37" s="7" t="s">
        <v>10</v>
      </c>
      <c r="G37" s="6" t="s">
        <v>14</v>
      </c>
      <c r="H37" s="6">
        <v>7.5</v>
      </c>
      <c r="J37" s="17">
        <v>30.7</v>
      </c>
      <c r="K37" s="8">
        <f t="shared" si="11"/>
        <v>0.24429967426710097</v>
      </c>
      <c r="L37" s="8">
        <v>3.5441185446346513</v>
      </c>
      <c r="M37" s="8">
        <v>9406.667067209879</v>
      </c>
      <c r="N37" s="10"/>
    </row>
    <row r="38" spans="1:16" x14ac:dyDescent="0.3">
      <c r="A38" s="8" t="s">
        <v>57</v>
      </c>
      <c r="B38" s="8">
        <v>23702</v>
      </c>
      <c r="C38" s="8">
        <v>4.25</v>
      </c>
      <c r="D38" s="6">
        <f t="shared" ref="D38:D39" si="13">C38*1000</f>
        <v>4250</v>
      </c>
      <c r="E38" s="6">
        <f t="shared" si="1"/>
        <v>3.6283889300503116</v>
      </c>
      <c r="F38" s="7" t="s">
        <v>10</v>
      </c>
      <c r="G38" s="8" t="s">
        <v>32</v>
      </c>
      <c r="H38" s="7">
        <f>2018-I38</f>
        <v>24</v>
      </c>
      <c r="I38" s="18">
        <v>1994</v>
      </c>
      <c r="J38" s="27">
        <v>30.2</v>
      </c>
      <c r="K38" s="8">
        <f t="shared" si="11"/>
        <v>0.79470198675496695</v>
      </c>
      <c r="L38" s="8">
        <v>118.50734850939583</v>
      </c>
      <c r="M38" s="8">
        <v>3446.221941630045</v>
      </c>
    </row>
    <row r="39" spans="1:16" x14ac:dyDescent="0.3">
      <c r="A39" s="8" t="s">
        <v>57</v>
      </c>
      <c r="B39" s="8">
        <v>24033</v>
      </c>
      <c r="C39" s="8">
        <v>6.3</v>
      </c>
      <c r="D39" s="6">
        <f t="shared" si="13"/>
        <v>6300</v>
      </c>
      <c r="E39" s="6">
        <f t="shared" si="1"/>
        <v>3.7993405494535817</v>
      </c>
      <c r="F39" s="7" t="s">
        <v>10</v>
      </c>
      <c r="G39" s="8" t="s">
        <v>25</v>
      </c>
      <c r="H39" s="7">
        <f>2018-I39</f>
        <v>11</v>
      </c>
      <c r="I39" s="18">
        <v>2007</v>
      </c>
      <c r="J39" s="27">
        <v>30.2</v>
      </c>
      <c r="K39" s="8">
        <f t="shared" si="11"/>
        <v>0.36423841059602652</v>
      </c>
      <c r="L39" s="8">
        <v>96.264709514730114</v>
      </c>
      <c r="M39" s="8">
        <v>3233.3337537977427</v>
      </c>
    </row>
    <row r="40" spans="1:16" x14ac:dyDescent="0.3">
      <c r="A40" s="7" t="s">
        <v>58</v>
      </c>
      <c r="B40" s="7" t="s">
        <v>59</v>
      </c>
      <c r="C40" s="8">
        <v>4.34</v>
      </c>
      <c r="D40" s="6">
        <f t="shared" ref="D40" si="14">C40*1000</f>
        <v>4340</v>
      </c>
      <c r="E40" s="6">
        <f t="shared" si="1"/>
        <v>3.6374897295125108</v>
      </c>
      <c r="F40" s="7" t="s">
        <v>10</v>
      </c>
      <c r="G40" s="7" t="s">
        <v>26</v>
      </c>
      <c r="H40" s="7">
        <v>10</v>
      </c>
      <c r="J40" s="27">
        <v>36.6</v>
      </c>
      <c r="K40" s="8">
        <f t="shared" si="11"/>
        <v>0.27322404371584696</v>
      </c>
      <c r="L40" s="8">
        <v>57.757352275006916</v>
      </c>
      <c r="M40" s="8">
        <v>5678.3326270845191</v>
      </c>
    </row>
    <row r="41" spans="1:16" x14ac:dyDescent="0.3">
      <c r="A41" s="8" t="s">
        <v>60</v>
      </c>
      <c r="B41" s="8">
        <v>314303</v>
      </c>
      <c r="C41" s="13">
        <v>3.35</v>
      </c>
      <c r="D41" s="6">
        <f t="shared" ref="D41:D45" si="15">C41*1000</f>
        <v>3350</v>
      </c>
      <c r="E41" s="6">
        <f t="shared" si="1"/>
        <v>3.5250448070368452</v>
      </c>
      <c r="F41" s="8" t="s">
        <v>10</v>
      </c>
      <c r="G41" s="8" t="s">
        <v>26</v>
      </c>
      <c r="H41" s="8">
        <v>4</v>
      </c>
      <c r="I41" s="14">
        <v>41740</v>
      </c>
      <c r="K41" s="14"/>
      <c r="L41" s="8">
        <v>25.735295940847958</v>
      </c>
      <c r="M41" s="8">
        <v>4028.8889874352344</v>
      </c>
    </row>
    <row r="42" spans="1:16" x14ac:dyDescent="0.3">
      <c r="A42" s="8" t="s">
        <v>61</v>
      </c>
      <c r="B42" s="8">
        <v>213022</v>
      </c>
      <c r="C42" s="8">
        <v>4.32</v>
      </c>
      <c r="D42" s="6">
        <f t="shared" si="15"/>
        <v>4320</v>
      </c>
      <c r="E42" s="6">
        <f t="shared" si="1"/>
        <v>3.6354837468149119</v>
      </c>
      <c r="F42" s="8" t="s">
        <v>10</v>
      </c>
      <c r="G42" s="8" t="s">
        <v>19</v>
      </c>
      <c r="H42" s="8">
        <v>8</v>
      </c>
      <c r="L42" s="10">
        <v>30.734614499999999</v>
      </c>
      <c r="M42" s="10">
        <v>8053.3335254810472</v>
      </c>
    </row>
    <row r="43" spans="1:16" x14ac:dyDescent="0.3">
      <c r="A43" s="6" t="s">
        <v>62</v>
      </c>
      <c r="B43" s="6" t="s">
        <v>63</v>
      </c>
      <c r="C43" s="6">
        <v>2.04</v>
      </c>
      <c r="D43" s="6">
        <f t="shared" si="15"/>
        <v>2040</v>
      </c>
      <c r="E43" s="6">
        <f t="shared" si="1"/>
        <v>3.3096301674258988</v>
      </c>
      <c r="F43" s="7" t="s">
        <v>10</v>
      </c>
      <c r="G43" s="6" t="s">
        <v>14</v>
      </c>
      <c r="H43" s="6">
        <v>13</v>
      </c>
      <c r="J43" s="17">
        <v>20.8</v>
      </c>
      <c r="K43" s="8">
        <f t="shared" ref="K43" si="16">H43/J43</f>
        <v>0.625</v>
      </c>
      <c r="L43" s="8">
        <v>19.308821751790887</v>
      </c>
      <c r="M43" s="8">
        <v>8505.5550501081671</v>
      </c>
      <c r="N43" s="10"/>
    </row>
    <row r="44" spans="1:16" x14ac:dyDescent="0.3">
      <c r="A44" s="8" t="s">
        <v>64</v>
      </c>
      <c r="B44" s="8">
        <v>205044</v>
      </c>
      <c r="C44" s="8">
        <v>2.94</v>
      </c>
      <c r="D44" s="6">
        <f t="shared" si="15"/>
        <v>2940</v>
      </c>
      <c r="E44" s="6">
        <f t="shared" si="1"/>
        <v>3.4683473304121573</v>
      </c>
      <c r="F44" s="8" t="s">
        <v>10</v>
      </c>
      <c r="G44" s="8" t="s">
        <v>26</v>
      </c>
      <c r="H44" s="8">
        <v>14</v>
      </c>
      <c r="L44" s="8">
        <v>58.139711688546583</v>
      </c>
      <c r="M44" s="8">
        <v>760.88858371310755</v>
      </c>
      <c r="N44" s="10"/>
      <c r="O44" s="10"/>
      <c r="P44" s="10"/>
    </row>
    <row r="45" spans="1:16" x14ac:dyDescent="0.3">
      <c r="A45" s="8" t="s">
        <v>64</v>
      </c>
      <c r="B45" s="8" t="s">
        <v>65</v>
      </c>
      <c r="C45" s="8">
        <v>2.0099999999999998</v>
      </c>
      <c r="D45" s="6">
        <f t="shared" si="15"/>
        <v>2009.9999999999998</v>
      </c>
      <c r="E45" s="6">
        <f t="shared" si="1"/>
        <v>3.3031960574204886</v>
      </c>
      <c r="F45" s="8" t="s">
        <v>10</v>
      </c>
      <c r="G45" s="8" t="s">
        <v>19</v>
      </c>
      <c r="H45" s="8">
        <v>19</v>
      </c>
      <c r="L45" s="10">
        <v>106.98531487408806</v>
      </c>
      <c r="M45" s="10">
        <v>591.11230299207898</v>
      </c>
    </row>
    <row r="46" spans="1:16" x14ac:dyDescent="0.3">
      <c r="A46" s="8" t="s">
        <v>66</v>
      </c>
      <c r="B46" s="8">
        <v>21634</v>
      </c>
      <c r="C46" s="8">
        <v>6.7</v>
      </c>
      <c r="D46" s="6">
        <f t="shared" ref="D46:D49" si="17">C46*1000</f>
        <v>6700</v>
      </c>
      <c r="E46" s="6">
        <f t="shared" si="1"/>
        <v>3.8260748027008264</v>
      </c>
      <c r="F46" s="7" t="s">
        <v>10</v>
      </c>
      <c r="G46" s="8" t="s">
        <v>25</v>
      </c>
      <c r="H46" s="7">
        <v>35</v>
      </c>
      <c r="I46" s="14">
        <v>30464</v>
      </c>
      <c r="K46" s="14"/>
      <c r="L46" s="8">
        <v>31.352940578671063</v>
      </c>
    </row>
    <row r="47" spans="1:16" x14ac:dyDescent="0.3">
      <c r="A47" s="8" t="s">
        <v>67</v>
      </c>
      <c r="B47" s="8">
        <v>208010</v>
      </c>
      <c r="C47" s="8">
        <v>2.9</v>
      </c>
      <c r="D47" s="6">
        <f t="shared" si="17"/>
        <v>2900</v>
      </c>
      <c r="E47" s="6">
        <f t="shared" si="1"/>
        <v>3.4623979978989561</v>
      </c>
      <c r="F47" s="8" t="s">
        <v>10</v>
      </c>
      <c r="G47" s="8" t="s">
        <v>19</v>
      </c>
      <c r="H47" s="8">
        <v>10</v>
      </c>
      <c r="L47" s="10"/>
      <c r="M47" s="8">
        <v>10989.629635281031</v>
      </c>
    </row>
    <row r="48" spans="1:16" x14ac:dyDescent="0.3">
      <c r="A48" s="8" t="s">
        <v>68</v>
      </c>
      <c r="B48" s="8">
        <v>205004</v>
      </c>
      <c r="C48" s="8">
        <v>3.06</v>
      </c>
      <c r="D48" s="6">
        <f t="shared" si="17"/>
        <v>3060</v>
      </c>
      <c r="E48" s="6">
        <f t="shared" si="1"/>
        <v>3.4857214264815801</v>
      </c>
      <c r="F48" s="8" t="s">
        <v>10</v>
      </c>
      <c r="G48" s="8" t="s">
        <v>19</v>
      </c>
      <c r="H48" s="8">
        <v>25</v>
      </c>
      <c r="J48" s="17">
        <v>39</v>
      </c>
      <c r="K48" s="8">
        <f t="shared" ref="K48:K49" si="18">H48/J48</f>
        <v>0.64102564102564108</v>
      </c>
      <c r="L48" s="10">
        <v>26.014701478621539</v>
      </c>
      <c r="M48" s="10">
        <v>9088.3335606257115</v>
      </c>
    </row>
    <row r="49" spans="1:16" x14ac:dyDescent="0.3">
      <c r="A49" s="10" t="s">
        <v>68</v>
      </c>
      <c r="B49" s="10">
        <v>207006</v>
      </c>
      <c r="C49" s="10">
        <v>3.86</v>
      </c>
      <c r="D49" s="6">
        <f t="shared" si="17"/>
        <v>3860</v>
      </c>
      <c r="E49" s="6">
        <f t="shared" si="1"/>
        <v>3.5865873046717551</v>
      </c>
      <c r="F49" s="8" t="s">
        <v>10</v>
      </c>
      <c r="G49" s="10" t="s">
        <v>26</v>
      </c>
      <c r="H49" s="10">
        <v>20</v>
      </c>
      <c r="J49" s="17">
        <v>39</v>
      </c>
      <c r="K49" s="8">
        <f t="shared" si="18"/>
        <v>0.51282051282051277</v>
      </c>
      <c r="L49" s="10">
        <v>89.107695498833294</v>
      </c>
      <c r="M49" s="10">
        <v>7057.7772327705652</v>
      </c>
      <c r="N49" s="10"/>
      <c r="O49" s="10"/>
      <c r="P49" s="10"/>
    </row>
    <row r="50" spans="1:16" x14ac:dyDescent="0.3">
      <c r="A50" s="11" t="s">
        <v>202</v>
      </c>
      <c r="B50" s="11" t="s">
        <v>203</v>
      </c>
      <c r="C50" s="11">
        <v>0.30099999999999999</v>
      </c>
      <c r="D50" s="6">
        <f t="shared" ref="D50:D52" si="19">C50*1000</f>
        <v>301</v>
      </c>
      <c r="E50" s="6">
        <f t="shared" si="1"/>
        <v>2.4785664955938436</v>
      </c>
      <c r="F50" s="7" t="s">
        <v>10</v>
      </c>
      <c r="G50" s="7" t="s">
        <v>206</v>
      </c>
      <c r="H50" s="10"/>
      <c r="I50" s="9"/>
      <c r="J50" s="26"/>
      <c r="K50" s="9"/>
      <c r="L50" s="10">
        <v>226.0076986386226</v>
      </c>
      <c r="M50" s="10">
        <v>126.66634736237702</v>
      </c>
      <c r="N50" s="9"/>
      <c r="O50" s="9"/>
      <c r="P50" s="9"/>
    </row>
    <row r="51" spans="1:16" x14ac:dyDescent="0.3">
      <c r="A51" s="11" t="s">
        <v>202</v>
      </c>
      <c r="B51" s="11" t="s">
        <v>204</v>
      </c>
      <c r="C51" s="11">
        <v>0.33600000000000002</v>
      </c>
      <c r="D51" s="6">
        <f t="shared" si="19"/>
        <v>336</v>
      </c>
      <c r="E51" s="6">
        <f t="shared" si="1"/>
        <v>2.5263392773898441</v>
      </c>
      <c r="F51" s="7" t="s">
        <v>10</v>
      </c>
      <c r="G51" s="7" t="s">
        <v>206</v>
      </c>
      <c r="H51" s="10"/>
      <c r="I51" s="9"/>
      <c r="J51" s="26"/>
      <c r="K51" s="9"/>
      <c r="L51" s="10">
        <v>243.22308352543757</v>
      </c>
      <c r="M51" s="10">
        <v>5474.0754191080723</v>
      </c>
      <c r="N51" s="9"/>
      <c r="O51" s="9"/>
      <c r="P51" s="9"/>
    </row>
    <row r="52" spans="1:16" x14ac:dyDescent="0.3">
      <c r="A52" s="11" t="s">
        <v>202</v>
      </c>
      <c r="B52" s="11" t="s">
        <v>205</v>
      </c>
      <c r="C52" s="11">
        <v>0.26500000000000001</v>
      </c>
      <c r="D52" s="6">
        <f t="shared" si="19"/>
        <v>265</v>
      </c>
      <c r="E52" s="6">
        <f t="shared" si="1"/>
        <v>2.4232458739368079</v>
      </c>
      <c r="F52" s="7" t="s">
        <v>10</v>
      </c>
      <c r="G52" s="7" t="s">
        <v>206</v>
      </c>
      <c r="H52" s="10"/>
      <c r="I52" s="9"/>
      <c r="J52" s="26"/>
      <c r="K52" s="9"/>
      <c r="L52" s="10">
        <v>208.20768388601451</v>
      </c>
      <c r="M52" s="10">
        <v>33822.222405186396</v>
      </c>
      <c r="N52" s="9"/>
      <c r="O52" s="9"/>
      <c r="P52" s="9"/>
    </row>
    <row r="53" spans="1:16" x14ac:dyDescent="0.3">
      <c r="A53" s="11"/>
      <c r="B53" s="11"/>
      <c r="C53" s="11"/>
      <c r="D53" s="6"/>
      <c r="E53" s="6"/>
      <c r="F53" s="7"/>
      <c r="G53" s="7"/>
      <c r="H53" s="10"/>
      <c r="I53" s="9"/>
      <c r="J53" s="26"/>
      <c r="K53" s="9" t="s">
        <v>20</v>
      </c>
      <c r="L53" s="9">
        <f>AVERAGE(L2:L52)</f>
        <v>56.697870147329823</v>
      </c>
      <c r="M53" s="9">
        <f>AVERAGE(M2:M52)</f>
        <v>8087.8330944663248</v>
      </c>
      <c r="N53" s="9"/>
      <c r="O53" s="9"/>
      <c r="P53" s="9"/>
    </row>
    <row r="54" spans="1:16" x14ac:dyDescent="0.3">
      <c r="A54" s="11"/>
      <c r="B54" s="11"/>
      <c r="C54" s="11"/>
      <c r="D54" s="6"/>
      <c r="E54" s="6"/>
      <c r="F54" s="7"/>
      <c r="G54" s="7"/>
      <c r="H54" s="10"/>
      <c r="I54" s="9"/>
      <c r="J54" s="26"/>
      <c r="K54" s="9" t="s">
        <v>21</v>
      </c>
      <c r="L54" s="9">
        <f>STDEV(L2:L52)/SQRT(COUNT(L2:L52))</f>
        <v>7.9605925959058892</v>
      </c>
      <c r="M54" s="9">
        <f>STDEV(M2:M52)/SQRT(COUNT(M2:M52))</f>
        <v>950.63900733008359</v>
      </c>
      <c r="N54" s="9"/>
      <c r="O54" s="9"/>
      <c r="P54" s="9"/>
    </row>
    <row r="55" spans="1:16" x14ac:dyDescent="0.3">
      <c r="A55" s="7" t="s">
        <v>69</v>
      </c>
      <c r="B55" s="7" t="s">
        <v>70</v>
      </c>
      <c r="C55" s="7">
        <v>125</v>
      </c>
      <c r="D55" s="6">
        <f t="shared" ref="D55:D57" si="20">C55*1000</f>
        <v>125000</v>
      </c>
      <c r="E55" s="6">
        <f t="shared" si="1"/>
        <v>5.0969100130080562</v>
      </c>
      <c r="F55" s="7" t="s">
        <v>71</v>
      </c>
      <c r="G55" s="11" t="s">
        <v>49</v>
      </c>
      <c r="H55" s="7">
        <v>13</v>
      </c>
      <c r="I55" s="14">
        <v>38493</v>
      </c>
      <c r="J55" s="17">
        <v>28</v>
      </c>
      <c r="K55" s="8">
        <f t="shared" ref="K55:K63" si="21">H55/J55</f>
        <v>0.4642857142857143</v>
      </c>
      <c r="L55" s="8">
        <v>70.87500663364635</v>
      </c>
      <c r="M55" s="8">
        <v>5956.8898484971778</v>
      </c>
    </row>
    <row r="56" spans="1:16" x14ac:dyDescent="0.3">
      <c r="A56" s="7" t="s">
        <v>69</v>
      </c>
      <c r="B56" s="7" t="s">
        <v>72</v>
      </c>
      <c r="C56" s="7">
        <v>120</v>
      </c>
      <c r="D56" s="6">
        <f t="shared" si="20"/>
        <v>120000</v>
      </c>
      <c r="E56" s="6">
        <f t="shared" si="1"/>
        <v>5.0791812460476251</v>
      </c>
      <c r="F56" s="7" t="s">
        <v>71</v>
      </c>
      <c r="G56" s="11" t="s">
        <v>49</v>
      </c>
      <c r="H56" s="7">
        <v>8</v>
      </c>
      <c r="I56" s="14">
        <v>40345</v>
      </c>
      <c r="J56" s="17">
        <v>28</v>
      </c>
      <c r="K56" s="8">
        <f t="shared" si="21"/>
        <v>0.2857142857142857</v>
      </c>
      <c r="M56" s="8">
        <v>864.88994683159706</v>
      </c>
    </row>
    <row r="57" spans="1:16" x14ac:dyDescent="0.3">
      <c r="A57" s="7" t="s">
        <v>69</v>
      </c>
      <c r="B57" s="7" t="s">
        <v>73</v>
      </c>
      <c r="C57" s="7">
        <v>110</v>
      </c>
      <c r="D57" s="6">
        <f t="shared" si="20"/>
        <v>110000</v>
      </c>
      <c r="E57" s="6">
        <f t="shared" si="1"/>
        <v>5.0413926851582254</v>
      </c>
      <c r="F57" s="7" t="s">
        <v>71</v>
      </c>
      <c r="G57" s="11" t="s">
        <v>49</v>
      </c>
      <c r="H57" s="7">
        <v>2</v>
      </c>
      <c r="I57" s="14">
        <v>42507</v>
      </c>
      <c r="J57" s="17">
        <v>28</v>
      </c>
      <c r="K57" s="8">
        <f t="shared" si="21"/>
        <v>7.1428571428571425E-2</v>
      </c>
      <c r="L57" s="8">
        <v>60.801479816436775</v>
      </c>
      <c r="M57" s="8">
        <v>6939.1113459269191</v>
      </c>
    </row>
    <row r="58" spans="1:16" x14ac:dyDescent="0.3">
      <c r="A58" s="8" t="s">
        <v>74</v>
      </c>
      <c r="B58" s="8">
        <v>2119</v>
      </c>
      <c r="C58" s="8">
        <v>40</v>
      </c>
      <c r="D58" s="6">
        <f t="shared" ref="D58:D62" si="22">C58*1000</f>
        <v>40000</v>
      </c>
      <c r="E58" s="6">
        <f t="shared" si="1"/>
        <v>4.6020599913279625</v>
      </c>
      <c r="F58" s="7" t="s">
        <v>71</v>
      </c>
      <c r="G58" s="8" t="s">
        <v>32</v>
      </c>
      <c r="H58" s="7">
        <v>3</v>
      </c>
      <c r="I58" s="14">
        <v>42106</v>
      </c>
      <c r="J58" s="17">
        <v>19.3</v>
      </c>
      <c r="K58" s="8">
        <f t="shared" si="21"/>
        <v>0.15544041450777202</v>
      </c>
      <c r="L58" s="8">
        <v>87.720589672817908</v>
      </c>
      <c r="M58" s="8">
        <v>10486.666620360478</v>
      </c>
    </row>
    <row r="59" spans="1:16" x14ac:dyDescent="0.3">
      <c r="A59" s="7" t="s">
        <v>75</v>
      </c>
      <c r="B59" s="7" t="s">
        <v>76</v>
      </c>
      <c r="C59" s="7">
        <v>178</v>
      </c>
      <c r="D59" s="6">
        <f t="shared" si="22"/>
        <v>178000</v>
      </c>
      <c r="E59" s="6">
        <f t="shared" si="1"/>
        <v>5.2504200023088936</v>
      </c>
      <c r="F59" s="7" t="s">
        <v>71</v>
      </c>
      <c r="G59" s="7" t="s">
        <v>49</v>
      </c>
      <c r="H59" s="7">
        <v>8</v>
      </c>
      <c r="I59" s="14">
        <v>40421</v>
      </c>
      <c r="J59" s="17">
        <v>27</v>
      </c>
      <c r="K59" s="8">
        <f t="shared" si="21"/>
        <v>0.29629629629629628</v>
      </c>
      <c r="L59" s="8">
        <v>66.742645098882576</v>
      </c>
      <c r="M59" s="8">
        <v>4075.9993201361749</v>
      </c>
    </row>
    <row r="60" spans="1:16" x14ac:dyDescent="0.3">
      <c r="A60" s="7" t="s">
        <v>75</v>
      </c>
      <c r="B60" s="7" t="s">
        <v>77</v>
      </c>
      <c r="C60" s="7">
        <v>11.1</v>
      </c>
      <c r="D60" s="6">
        <f t="shared" si="22"/>
        <v>11100</v>
      </c>
      <c r="E60" s="6">
        <f t="shared" si="1"/>
        <v>4.0453229787866576</v>
      </c>
      <c r="F60" s="7" t="s">
        <v>71</v>
      </c>
      <c r="G60" s="7" t="s">
        <v>36</v>
      </c>
      <c r="H60" s="7">
        <v>1</v>
      </c>
      <c r="I60" s="14">
        <v>43053</v>
      </c>
      <c r="J60" s="17">
        <v>27</v>
      </c>
      <c r="K60" s="8">
        <f t="shared" si="21"/>
        <v>3.7037037037037035E-2</v>
      </c>
      <c r="L60" s="8">
        <v>40.808802211985871</v>
      </c>
      <c r="M60" s="8">
        <v>519.11095174153638</v>
      </c>
    </row>
    <row r="61" spans="1:16" x14ac:dyDescent="0.3">
      <c r="A61" s="7" t="s">
        <v>75</v>
      </c>
      <c r="B61" s="7" t="s">
        <v>78</v>
      </c>
      <c r="C61" s="7">
        <v>212.3</v>
      </c>
      <c r="D61" s="6">
        <f t="shared" si="22"/>
        <v>212300</v>
      </c>
      <c r="E61" s="6">
        <f t="shared" si="1"/>
        <v>5.3269499941659992</v>
      </c>
      <c r="F61" s="7" t="s">
        <v>71</v>
      </c>
      <c r="G61" s="11" t="s">
        <v>79</v>
      </c>
      <c r="H61" s="7">
        <v>1</v>
      </c>
      <c r="I61" s="14">
        <v>43452</v>
      </c>
      <c r="J61" s="17">
        <v>27</v>
      </c>
      <c r="K61" s="8">
        <f t="shared" si="21"/>
        <v>3.7037037037037035E-2</v>
      </c>
      <c r="L61" s="8">
        <v>29.610290316974417</v>
      </c>
      <c r="M61" s="8">
        <v>9361.7773657904727</v>
      </c>
    </row>
    <row r="62" spans="1:16" x14ac:dyDescent="0.3">
      <c r="A62" s="7" t="s">
        <v>75</v>
      </c>
      <c r="B62" s="7" t="s">
        <v>80</v>
      </c>
      <c r="C62" s="7">
        <v>161.9</v>
      </c>
      <c r="D62" s="6">
        <f t="shared" si="22"/>
        <v>161900</v>
      </c>
      <c r="E62" s="6">
        <f t="shared" si="1"/>
        <v>5.2092468487533736</v>
      </c>
      <c r="F62" s="7" t="s">
        <v>71</v>
      </c>
      <c r="G62" s="11" t="s">
        <v>49</v>
      </c>
      <c r="H62" s="7">
        <v>8</v>
      </c>
      <c r="I62" s="14">
        <v>40421</v>
      </c>
      <c r="J62" s="17">
        <v>27</v>
      </c>
      <c r="K62" s="8">
        <f t="shared" si="21"/>
        <v>0.29629629629629628</v>
      </c>
      <c r="L62" s="8">
        <v>47.580882538767426</v>
      </c>
      <c r="M62" s="8">
        <v>3956.8884444766568</v>
      </c>
    </row>
    <row r="63" spans="1:16" x14ac:dyDescent="0.3">
      <c r="A63" s="8" t="s">
        <v>81</v>
      </c>
      <c r="B63" s="8">
        <v>513166</v>
      </c>
      <c r="C63" s="13">
        <v>5.9</v>
      </c>
      <c r="D63" s="6">
        <f t="shared" ref="D63:D66" si="23">C63*1000</f>
        <v>5900</v>
      </c>
      <c r="E63" s="6">
        <f t="shared" si="1"/>
        <v>3.7708520116421442</v>
      </c>
      <c r="F63" s="8" t="s">
        <v>71</v>
      </c>
      <c r="G63" s="8" t="s">
        <v>26</v>
      </c>
      <c r="H63" s="8">
        <v>7</v>
      </c>
      <c r="I63" s="14">
        <v>40676</v>
      </c>
      <c r="J63" s="17">
        <v>16.3</v>
      </c>
      <c r="K63" s="8">
        <f t="shared" si="21"/>
        <v>0.42944785276073616</v>
      </c>
      <c r="L63" s="8">
        <v>10.955881616648506</v>
      </c>
      <c r="M63" s="8">
        <v>2000.0001923243206</v>
      </c>
    </row>
    <row r="64" spans="1:16" x14ac:dyDescent="0.3">
      <c r="A64" s="6" t="s">
        <v>188</v>
      </c>
      <c r="B64" s="6">
        <v>513167</v>
      </c>
      <c r="C64" s="8">
        <v>4.5</v>
      </c>
      <c r="D64" s="6">
        <v>8.66</v>
      </c>
      <c r="E64" s="6">
        <f t="shared" si="1"/>
        <v>0.9375178920173467</v>
      </c>
      <c r="F64" s="7" t="s">
        <v>71</v>
      </c>
      <c r="G64" s="6" t="s">
        <v>19</v>
      </c>
      <c r="H64" s="19"/>
      <c r="J64" s="17">
        <v>16.3</v>
      </c>
      <c r="L64" s="8">
        <v>2.0147049952955811</v>
      </c>
      <c r="M64" s="8">
        <v>1579.4443321228025</v>
      </c>
    </row>
    <row r="65" spans="1:16" x14ac:dyDescent="0.3">
      <c r="A65" s="8" t="s">
        <v>82</v>
      </c>
      <c r="B65" s="8">
        <v>115012</v>
      </c>
      <c r="C65" s="8">
        <v>1.92</v>
      </c>
      <c r="D65" s="6">
        <f t="shared" si="23"/>
        <v>1920</v>
      </c>
      <c r="E65" s="6">
        <f t="shared" si="1"/>
        <v>3.2833012287035497</v>
      </c>
      <c r="F65" s="8" t="s">
        <v>71</v>
      </c>
      <c r="G65" s="8" t="s">
        <v>26</v>
      </c>
      <c r="H65" s="8">
        <v>8</v>
      </c>
      <c r="J65" s="17">
        <v>15.6</v>
      </c>
      <c r="K65" s="8">
        <f t="shared" ref="K65:K82" si="24">H65/J65</f>
        <v>0.51282051282051289</v>
      </c>
      <c r="L65" s="10">
        <v>19.076923729823189</v>
      </c>
      <c r="M65" s="8">
        <v>9148.8889722470885</v>
      </c>
    </row>
    <row r="66" spans="1:16" x14ac:dyDescent="0.3">
      <c r="A66" s="8" t="s">
        <v>82</v>
      </c>
      <c r="B66" s="8">
        <v>115013</v>
      </c>
      <c r="C66" s="8">
        <v>1.67</v>
      </c>
      <c r="D66" s="6">
        <f t="shared" si="23"/>
        <v>1670</v>
      </c>
      <c r="E66" s="6">
        <f t="shared" si="1"/>
        <v>3.2227164711475833</v>
      </c>
      <c r="F66" s="8" t="s">
        <v>71</v>
      </c>
      <c r="G66" s="8" t="s">
        <v>19</v>
      </c>
      <c r="H66" s="8">
        <v>11</v>
      </c>
      <c r="J66" s="17">
        <v>15.6</v>
      </c>
      <c r="K66" s="8">
        <f t="shared" si="24"/>
        <v>0.70512820512820518</v>
      </c>
      <c r="L66" s="10">
        <v>44.538464502187878</v>
      </c>
      <c r="M66" s="8">
        <v>3288.1485843658443</v>
      </c>
    </row>
    <row r="67" spans="1:16" x14ac:dyDescent="0.3">
      <c r="A67" s="6" t="s">
        <v>83</v>
      </c>
      <c r="B67" s="6" t="s">
        <v>84</v>
      </c>
      <c r="C67" s="6">
        <v>12.3</v>
      </c>
      <c r="D67" s="6">
        <f t="shared" ref="D67:D69" si="25">C67*1000</f>
        <v>12300</v>
      </c>
      <c r="E67" s="6">
        <f t="shared" si="1"/>
        <v>4.0899051114393981</v>
      </c>
      <c r="F67" s="7" t="s">
        <v>71</v>
      </c>
      <c r="G67" s="6" t="s">
        <v>11</v>
      </c>
      <c r="H67" s="6">
        <v>10</v>
      </c>
      <c r="J67" s="17">
        <v>32.299999999999997</v>
      </c>
      <c r="K67" s="8">
        <f t="shared" si="24"/>
        <v>0.30959752321981426</v>
      </c>
      <c r="L67" s="8">
        <v>1.3602931096273314</v>
      </c>
      <c r="M67" s="8">
        <v>1778.333607514699</v>
      </c>
    </row>
    <row r="68" spans="1:16" x14ac:dyDescent="0.3">
      <c r="A68" s="7" t="s">
        <v>83</v>
      </c>
      <c r="B68" s="7" t="s">
        <v>85</v>
      </c>
      <c r="C68" s="8">
        <v>9.91</v>
      </c>
      <c r="D68" s="6">
        <f t="shared" si="25"/>
        <v>9910</v>
      </c>
      <c r="E68" s="6">
        <f t="shared" ref="E68:E130" si="26">LOG(D68)</f>
        <v>3.9960736544852753</v>
      </c>
      <c r="F68" s="7" t="s">
        <v>71</v>
      </c>
      <c r="G68" s="7" t="s">
        <v>86</v>
      </c>
      <c r="H68" s="7">
        <v>12</v>
      </c>
      <c r="J68" s="17">
        <v>32.299999999999997</v>
      </c>
      <c r="K68" s="8">
        <f t="shared" si="24"/>
        <v>0.37151702786377711</v>
      </c>
      <c r="L68" s="8">
        <v>4.5147056789959183</v>
      </c>
      <c r="M68" s="8">
        <v>3008.0001161363384</v>
      </c>
    </row>
    <row r="69" spans="1:16" x14ac:dyDescent="0.3">
      <c r="A69" s="8" t="s">
        <v>83</v>
      </c>
      <c r="C69" s="8">
        <v>8.9</v>
      </c>
      <c r="D69" s="6">
        <f t="shared" si="25"/>
        <v>8900</v>
      </c>
      <c r="E69" s="6">
        <f t="shared" si="26"/>
        <v>3.9493900066449128</v>
      </c>
      <c r="F69" s="8" t="s">
        <v>71</v>
      </c>
      <c r="H69" s="8">
        <v>13</v>
      </c>
      <c r="J69" s="17">
        <v>32.299999999999997</v>
      </c>
      <c r="K69" s="8">
        <f t="shared" si="24"/>
        <v>0.40247678018575855</v>
      </c>
      <c r="L69" s="8">
        <v>74.926474585252649</v>
      </c>
      <c r="M69" s="8">
        <v>9679.9999415079728</v>
      </c>
    </row>
    <row r="70" spans="1:16" x14ac:dyDescent="0.3">
      <c r="A70" s="8" t="s">
        <v>87</v>
      </c>
      <c r="B70" s="8">
        <v>174013</v>
      </c>
      <c r="C70" s="13" t="s">
        <v>88</v>
      </c>
      <c r="D70" s="6">
        <v>37500</v>
      </c>
      <c r="E70" s="6">
        <f t="shared" si="26"/>
        <v>4.5740312677277188</v>
      </c>
      <c r="F70" s="8" t="s">
        <v>71</v>
      </c>
      <c r="G70" s="8" t="s">
        <v>19</v>
      </c>
      <c r="H70" s="8">
        <v>44</v>
      </c>
      <c r="I70" s="14">
        <v>27051</v>
      </c>
      <c r="J70" s="17">
        <v>55</v>
      </c>
      <c r="K70" s="8">
        <f t="shared" si="24"/>
        <v>0.8</v>
      </c>
      <c r="L70" s="8">
        <v>18.220592141151428</v>
      </c>
      <c r="M70" s="8">
        <v>5127.7780999077686</v>
      </c>
    </row>
    <row r="71" spans="1:16" x14ac:dyDescent="0.3">
      <c r="A71" s="8" t="s">
        <v>87</v>
      </c>
      <c r="B71" s="8">
        <v>691777</v>
      </c>
      <c r="C71" s="13">
        <v>49.5</v>
      </c>
      <c r="D71" s="6">
        <f t="shared" ref="D71" si="27">C71*1000</f>
        <v>49500</v>
      </c>
      <c r="E71" s="6">
        <f t="shared" si="26"/>
        <v>4.6946051989335684</v>
      </c>
      <c r="F71" s="8" t="s">
        <v>71</v>
      </c>
      <c r="G71" s="8" t="s">
        <v>26</v>
      </c>
      <c r="H71" s="8">
        <v>27</v>
      </c>
      <c r="I71" s="14">
        <v>33595</v>
      </c>
      <c r="J71" s="17">
        <v>55</v>
      </c>
      <c r="K71" s="8">
        <f t="shared" si="24"/>
        <v>0.49090909090909091</v>
      </c>
      <c r="L71" s="8">
        <v>30.176473084618063</v>
      </c>
      <c r="M71" s="8">
        <v>4258.8894038730195</v>
      </c>
    </row>
    <row r="72" spans="1:16" x14ac:dyDescent="0.3">
      <c r="A72" s="8" t="s">
        <v>89</v>
      </c>
      <c r="B72" s="8">
        <v>508143</v>
      </c>
      <c r="C72" s="13">
        <v>45.5</v>
      </c>
      <c r="D72" s="6">
        <f t="shared" ref="D72:D76" si="28">C72*1000</f>
        <v>45500</v>
      </c>
      <c r="E72" s="6">
        <f t="shared" si="26"/>
        <v>4.6580113966571126</v>
      </c>
      <c r="F72" s="8" t="s">
        <v>71</v>
      </c>
      <c r="G72" s="8" t="s">
        <v>19</v>
      </c>
      <c r="H72" s="8">
        <v>10</v>
      </c>
      <c r="I72" s="14">
        <v>39448</v>
      </c>
      <c r="J72" s="17">
        <v>15.1</v>
      </c>
      <c r="K72" s="8">
        <f t="shared" si="24"/>
        <v>0.66225165562913912</v>
      </c>
      <c r="L72" s="8">
        <v>34.47059329818277</v>
      </c>
      <c r="M72" s="8">
        <v>451.11099574300965</v>
      </c>
    </row>
    <row r="73" spans="1:16" x14ac:dyDescent="0.3">
      <c r="A73" s="8" t="s">
        <v>90</v>
      </c>
      <c r="B73" s="8">
        <v>407</v>
      </c>
      <c r="C73" s="8">
        <v>50</v>
      </c>
      <c r="D73" s="6">
        <f t="shared" si="28"/>
        <v>50000</v>
      </c>
      <c r="E73" s="6">
        <f t="shared" si="26"/>
        <v>4.6989700043360187</v>
      </c>
      <c r="F73" s="7" t="s">
        <v>71</v>
      </c>
      <c r="G73" s="8" t="s">
        <v>32</v>
      </c>
      <c r="H73" s="7">
        <v>35</v>
      </c>
      <c r="I73" s="14">
        <v>30674</v>
      </c>
      <c r="J73" s="17">
        <v>59.4</v>
      </c>
      <c r="K73" s="8">
        <f t="shared" si="24"/>
        <v>0.58922558922558921</v>
      </c>
      <c r="L73" s="8">
        <v>14.76470716735896</v>
      </c>
      <c r="M73" s="8">
        <v>5260.7116395173243</v>
      </c>
    </row>
    <row r="74" spans="1:16" x14ac:dyDescent="0.3">
      <c r="A74" s="8" t="s">
        <v>90</v>
      </c>
      <c r="B74" s="8">
        <v>1401</v>
      </c>
      <c r="C74" s="8">
        <v>52.3</v>
      </c>
      <c r="D74" s="6">
        <f t="shared" si="28"/>
        <v>52300</v>
      </c>
      <c r="E74" s="6">
        <f t="shared" si="26"/>
        <v>4.7185016888672742</v>
      </c>
      <c r="F74" s="7" t="s">
        <v>71</v>
      </c>
      <c r="G74" s="8" t="s">
        <v>32</v>
      </c>
      <c r="H74" s="7">
        <v>22</v>
      </c>
      <c r="I74" s="14">
        <v>35415</v>
      </c>
      <c r="J74" s="17">
        <v>59.4</v>
      </c>
      <c r="K74" s="8">
        <f t="shared" si="24"/>
        <v>0.37037037037037041</v>
      </c>
      <c r="L74" s="8">
        <v>21.610294045770871</v>
      </c>
      <c r="M74" s="8">
        <v>6575.5256419429061</v>
      </c>
    </row>
    <row r="75" spans="1:16" x14ac:dyDescent="0.3">
      <c r="A75" s="8" t="s">
        <v>90</v>
      </c>
      <c r="B75" s="8">
        <v>1830</v>
      </c>
      <c r="C75" s="8">
        <v>32.700000000000003</v>
      </c>
      <c r="D75" s="6">
        <f t="shared" si="28"/>
        <v>32700.000000000004</v>
      </c>
      <c r="E75" s="6">
        <f t="shared" si="26"/>
        <v>4.5145477526602864</v>
      </c>
      <c r="F75" s="7" t="s">
        <v>71</v>
      </c>
      <c r="G75" s="8" t="s">
        <v>32</v>
      </c>
      <c r="H75" s="7">
        <v>6</v>
      </c>
      <c r="I75" s="14">
        <v>40924</v>
      </c>
      <c r="J75" s="17">
        <v>59.4</v>
      </c>
      <c r="K75" s="8">
        <f t="shared" si="24"/>
        <v>0.10101010101010101</v>
      </c>
      <c r="L75" s="8">
        <v>26.066176225157346</v>
      </c>
      <c r="M75" s="8">
        <v>5194.0440650939936</v>
      </c>
    </row>
    <row r="76" spans="1:16" x14ac:dyDescent="0.3">
      <c r="A76" s="8" t="s">
        <v>90</v>
      </c>
      <c r="B76" s="8">
        <v>1972</v>
      </c>
      <c r="C76" s="8">
        <v>31</v>
      </c>
      <c r="D76" s="6">
        <f t="shared" si="28"/>
        <v>31000</v>
      </c>
      <c r="E76" s="6">
        <f t="shared" si="26"/>
        <v>4.4913616938342731</v>
      </c>
      <c r="F76" s="7" t="s">
        <v>71</v>
      </c>
      <c r="G76" s="8" t="s">
        <v>32</v>
      </c>
      <c r="H76" s="7">
        <v>7</v>
      </c>
      <c r="I76" s="14">
        <v>40650</v>
      </c>
      <c r="J76" s="17">
        <v>59.4</v>
      </c>
      <c r="K76" s="8">
        <f t="shared" si="24"/>
        <v>0.11784511784511785</v>
      </c>
      <c r="L76" s="8">
        <v>9.8897057245759399</v>
      </c>
      <c r="M76" s="8">
        <v>6753.3028969658735</v>
      </c>
    </row>
    <row r="77" spans="1:16" s="10" customFormat="1" x14ac:dyDescent="0.3">
      <c r="A77" s="11" t="s">
        <v>91</v>
      </c>
      <c r="B77" s="11" t="s">
        <v>92</v>
      </c>
      <c r="C77" s="11">
        <v>3.24</v>
      </c>
      <c r="D77" s="6">
        <f t="shared" ref="D77:D81" si="29">C77*1000</f>
        <v>3240</v>
      </c>
      <c r="E77" s="6">
        <f t="shared" si="26"/>
        <v>3.510545010206612</v>
      </c>
      <c r="F77" s="11" t="s">
        <v>71</v>
      </c>
      <c r="G77" s="11" t="s">
        <v>19</v>
      </c>
      <c r="H77" s="11">
        <v>4</v>
      </c>
      <c r="I77" s="11"/>
      <c r="J77" s="28">
        <v>30</v>
      </c>
      <c r="K77" s="8">
        <f t="shared" si="24"/>
        <v>0.13333333333333333</v>
      </c>
      <c r="L77" s="8">
        <v>88.397060755421137</v>
      </c>
      <c r="M77" s="8">
        <v>9794.7857517383709</v>
      </c>
      <c r="N77" s="8"/>
      <c r="O77" s="8"/>
      <c r="P77" s="8"/>
    </row>
    <row r="78" spans="1:16" s="10" customFormat="1" x14ac:dyDescent="0.3">
      <c r="A78" s="11" t="s">
        <v>91</v>
      </c>
      <c r="B78" s="11" t="s">
        <v>93</v>
      </c>
      <c r="C78" s="11">
        <v>5.625</v>
      </c>
      <c r="D78" s="6">
        <f t="shared" si="29"/>
        <v>5625</v>
      </c>
      <c r="E78" s="6">
        <f t="shared" si="26"/>
        <v>3.7501225267834002</v>
      </c>
      <c r="F78" s="11" t="s">
        <v>71</v>
      </c>
      <c r="G78" s="11" t="s">
        <v>26</v>
      </c>
      <c r="H78" s="11">
        <v>3</v>
      </c>
      <c r="I78" s="11"/>
      <c r="J78" s="28">
        <v>30</v>
      </c>
      <c r="K78" s="8">
        <f t="shared" si="24"/>
        <v>0.1</v>
      </c>
      <c r="L78" s="8">
        <v>84.044116016696478</v>
      </c>
      <c r="M78" s="8">
        <v>25214.785510140875</v>
      </c>
      <c r="N78" s="8"/>
      <c r="O78" s="8"/>
      <c r="P78" s="8"/>
    </row>
    <row r="79" spans="1:16" x14ac:dyDescent="0.3">
      <c r="A79" s="11" t="s">
        <v>91</v>
      </c>
      <c r="B79" s="11" t="s">
        <v>94</v>
      </c>
      <c r="C79" s="11">
        <v>4.05</v>
      </c>
      <c r="D79" s="6">
        <f t="shared" si="29"/>
        <v>4050</v>
      </c>
      <c r="E79" s="6">
        <f t="shared" si="26"/>
        <v>3.6074550232146687</v>
      </c>
      <c r="F79" s="11" t="s">
        <v>71</v>
      </c>
      <c r="G79" s="11" t="s">
        <v>26</v>
      </c>
      <c r="H79" s="11">
        <v>5.5</v>
      </c>
      <c r="I79" s="11"/>
      <c r="J79" s="28">
        <v>30</v>
      </c>
      <c r="K79" s="8">
        <f t="shared" si="24"/>
        <v>0.18333333333333332</v>
      </c>
      <c r="L79" s="8">
        <v>65.808822197072658</v>
      </c>
      <c r="M79" s="8">
        <v>15134.044440205889</v>
      </c>
    </row>
    <row r="80" spans="1:16" x14ac:dyDescent="0.3">
      <c r="A80" s="11" t="s">
        <v>91</v>
      </c>
      <c r="B80" s="11" t="s">
        <v>95</v>
      </c>
      <c r="C80" s="11">
        <v>3.15</v>
      </c>
      <c r="D80" s="6">
        <f t="shared" si="29"/>
        <v>3150</v>
      </c>
      <c r="E80" s="6">
        <f t="shared" si="26"/>
        <v>3.4983105537896004</v>
      </c>
      <c r="F80" s="11" t="s">
        <v>71</v>
      </c>
      <c r="G80" s="11" t="s">
        <v>19</v>
      </c>
      <c r="H80" s="11">
        <v>4</v>
      </c>
      <c r="I80" s="7"/>
      <c r="J80" s="29">
        <v>39</v>
      </c>
      <c r="K80" s="8">
        <f t="shared" si="24"/>
        <v>0.10256410256410256</v>
      </c>
      <c r="L80" s="8">
        <v>30.632354389218722</v>
      </c>
      <c r="M80" s="8">
        <v>13867.377745282209</v>
      </c>
    </row>
    <row r="81" spans="1:16" x14ac:dyDescent="0.3">
      <c r="A81" s="11" t="s">
        <v>91</v>
      </c>
      <c r="B81" s="11" t="s">
        <v>96</v>
      </c>
      <c r="C81" s="11">
        <v>3.15</v>
      </c>
      <c r="D81" s="6">
        <f t="shared" si="29"/>
        <v>3150</v>
      </c>
      <c r="E81" s="6">
        <f t="shared" si="26"/>
        <v>3.4983105537896004</v>
      </c>
      <c r="F81" s="11" t="s">
        <v>71</v>
      </c>
      <c r="G81" s="11" t="s">
        <v>19</v>
      </c>
      <c r="H81" s="11">
        <v>1</v>
      </c>
      <c r="I81" s="7"/>
      <c r="J81" s="29">
        <v>30</v>
      </c>
      <c r="K81" s="8">
        <f t="shared" si="24"/>
        <v>3.3333333333333333E-2</v>
      </c>
      <c r="L81" s="8">
        <v>29.654410902191611</v>
      </c>
      <c r="M81" s="8">
        <v>23719.970778684259</v>
      </c>
    </row>
    <row r="82" spans="1:16" x14ac:dyDescent="0.3">
      <c r="A82" s="8" t="s">
        <v>97</v>
      </c>
      <c r="B82" s="7" t="s">
        <v>98</v>
      </c>
      <c r="C82" s="8">
        <v>1.075</v>
      </c>
      <c r="D82" s="6">
        <f t="shared" ref="D82" si="30">C82*1000</f>
        <v>1075</v>
      </c>
      <c r="E82" s="6">
        <f t="shared" si="26"/>
        <v>3.0314084642516241</v>
      </c>
      <c r="F82" s="7" t="s">
        <v>71</v>
      </c>
      <c r="G82" s="7" t="s">
        <v>99</v>
      </c>
      <c r="H82" s="7">
        <v>5</v>
      </c>
      <c r="J82" s="17">
        <v>11.1</v>
      </c>
      <c r="K82" s="8">
        <f t="shared" si="24"/>
        <v>0.45045045045045046</v>
      </c>
      <c r="L82" s="8">
        <v>18.014704111744376</v>
      </c>
      <c r="M82" s="8">
        <v>2590.555396609836</v>
      </c>
    </row>
    <row r="83" spans="1:16" x14ac:dyDescent="0.3">
      <c r="A83" s="7" t="s">
        <v>100</v>
      </c>
      <c r="B83" s="7" t="s">
        <v>101</v>
      </c>
      <c r="C83" s="7">
        <v>113.4</v>
      </c>
      <c r="D83" s="6">
        <f t="shared" ref="D83:D86" si="31">C83*1000</f>
        <v>113400</v>
      </c>
      <c r="E83" s="6">
        <f t="shared" si="26"/>
        <v>5.0546130545568877</v>
      </c>
      <c r="F83" s="11" t="s">
        <v>71</v>
      </c>
      <c r="G83" s="7" t="s">
        <v>26</v>
      </c>
      <c r="H83" s="7"/>
      <c r="I83" s="7"/>
      <c r="J83" s="29">
        <v>47</v>
      </c>
      <c r="K83" s="7"/>
      <c r="L83" s="8">
        <v>18.698527164318982</v>
      </c>
      <c r="M83" s="8">
        <v>6068.8880316416416</v>
      </c>
    </row>
    <row r="84" spans="1:16" x14ac:dyDescent="0.3">
      <c r="A84" s="7" t="s">
        <v>100</v>
      </c>
      <c r="B84" s="7" t="s">
        <v>102</v>
      </c>
      <c r="C84" s="7">
        <v>58.96</v>
      </c>
      <c r="D84" s="6">
        <f t="shared" si="31"/>
        <v>58960</v>
      </c>
      <c r="E84" s="6">
        <f t="shared" si="26"/>
        <v>4.7705574748509951</v>
      </c>
      <c r="F84" s="11" t="s">
        <v>71</v>
      </c>
      <c r="G84" s="7" t="s">
        <v>26</v>
      </c>
      <c r="H84" s="7">
        <v>1</v>
      </c>
      <c r="I84" s="12">
        <v>42948</v>
      </c>
      <c r="J84" s="29">
        <v>47</v>
      </c>
      <c r="K84" s="8">
        <f t="shared" ref="K84:K148" si="32">H84/J84</f>
        <v>2.1276595744680851E-2</v>
      </c>
      <c r="L84" s="8">
        <v>21.30882054567337</v>
      </c>
      <c r="M84" s="8">
        <v>4437.7777873145205</v>
      </c>
    </row>
    <row r="85" spans="1:16" x14ac:dyDescent="0.3">
      <c r="A85" s="7" t="s">
        <v>100</v>
      </c>
      <c r="B85" s="7" t="s">
        <v>103</v>
      </c>
      <c r="C85" s="7">
        <v>88.9</v>
      </c>
      <c r="D85" s="6">
        <f t="shared" si="31"/>
        <v>88900</v>
      </c>
      <c r="E85" s="6">
        <f t="shared" si="26"/>
        <v>4.9489017609702133</v>
      </c>
      <c r="F85" s="11" t="s">
        <v>71</v>
      </c>
      <c r="G85" s="7" t="s">
        <v>26</v>
      </c>
      <c r="H85" s="7">
        <v>3</v>
      </c>
      <c r="I85" s="12">
        <v>42186</v>
      </c>
      <c r="J85" s="29">
        <v>47</v>
      </c>
      <c r="K85" s="8">
        <f t="shared" si="32"/>
        <v>6.3829787234042548E-2</v>
      </c>
      <c r="L85" s="8">
        <v>30.069226074218751</v>
      </c>
      <c r="M85" s="8">
        <v>11260.740699768066</v>
      </c>
    </row>
    <row r="86" spans="1:16" x14ac:dyDescent="0.3">
      <c r="A86" s="6" t="s">
        <v>104</v>
      </c>
      <c r="B86" s="6" t="s">
        <v>105</v>
      </c>
      <c r="C86" s="6">
        <v>134</v>
      </c>
      <c r="D86" s="6">
        <f t="shared" si="31"/>
        <v>134000</v>
      </c>
      <c r="E86" s="6">
        <f t="shared" si="26"/>
        <v>5.1271047983648073</v>
      </c>
      <c r="F86" s="7" t="s">
        <v>71</v>
      </c>
      <c r="G86" s="6" t="s">
        <v>14</v>
      </c>
      <c r="H86" s="6">
        <v>18.5</v>
      </c>
      <c r="J86" s="29">
        <v>47</v>
      </c>
      <c r="K86" s="8">
        <f t="shared" si="32"/>
        <v>0.39361702127659576</v>
      </c>
      <c r="L86" s="8">
        <v>11.455881315119127</v>
      </c>
      <c r="M86" s="8">
        <v>4340.5550522274443</v>
      </c>
    </row>
    <row r="87" spans="1:16" x14ac:dyDescent="0.3">
      <c r="A87" s="6" t="s">
        <v>106</v>
      </c>
      <c r="B87" s="6" t="s">
        <v>107</v>
      </c>
      <c r="C87" s="6">
        <v>7.5</v>
      </c>
      <c r="D87" s="6">
        <f t="shared" ref="D87:D89" si="33">C87*1000</f>
        <v>7500</v>
      </c>
      <c r="E87" s="6">
        <f t="shared" si="26"/>
        <v>3.8750612633917001</v>
      </c>
      <c r="F87" s="7" t="s">
        <v>71</v>
      </c>
      <c r="G87" s="6" t="s">
        <v>99</v>
      </c>
      <c r="H87" s="6">
        <v>4.5</v>
      </c>
      <c r="J87" s="17">
        <v>9</v>
      </c>
      <c r="K87" s="8">
        <f t="shared" si="32"/>
        <v>0.5</v>
      </c>
      <c r="L87" s="8">
        <v>19.875002328087302</v>
      </c>
      <c r="M87" s="8">
        <v>1092.7777624130247</v>
      </c>
    </row>
    <row r="88" spans="1:16" x14ac:dyDescent="0.3">
      <c r="A88" s="8" t="s">
        <v>108</v>
      </c>
      <c r="B88" s="8">
        <v>512005</v>
      </c>
      <c r="C88" s="13">
        <v>10.039999999999999</v>
      </c>
      <c r="D88" s="6">
        <f t="shared" si="33"/>
        <v>10040</v>
      </c>
      <c r="E88" s="6">
        <f t="shared" si="26"/>
        <v>4.0017337128090009</v>
      </c>
      <c r="F88" s="8" t="s">
        <v>71</v>
      </c>
      <c r="G88" s="8" t="s">
        <v>19</v>
      </c>
      <c r="H88" s="8">
        <v>16</v>
      </c>
      <c r="I88" s="14">
        <v>37501</v>
      </c>
      <c r="J88" s="17">
        <v>26.3</v>
      </c>
      <c r="K88" s="8">
        <f t="shared" si="32"/>
        <v>0.60836501901140683</v>
      </c>
      <c r="L88" s="8">
        <v>22.522058846319425</v>
      </c>
      <c r="M88" s="8">
        <v>1682.7779812282986</v>
      </c>
    </row>
    <row r="89" spans="1:16" x14ac:dyDescent="0.3">
      <c r="A89" s="8" t="s">
        <v>108</v>
      </c>
      <c r="B89" s="8">
        <v>512178</v>
      </c>
      <c r="C89" s="13">
        <v>8.94</v>
      </c>
      <c r="D89" s="6">
        <f t="shared" si="33"/>
        <v>8940</v>
      </c>
      <c r="E89" s="6">
        <f t="shared" si="26"/>
        <v>3.9513375187959179</v>
      </c>
      <c r="F89" s="8" t="s">
        <v>71</v>
      </c>
      <c r="G89" s="8" t="s">
        <v>19</v>
      </c>
      <c r="H89" s="8">
        <v>6</v>
      </c>
      <c r="I89" s="14">
        <v>41216</v>
      </c>
      <c r="J89" s="17">
        <v>26.3</v>
      </c>
      <c r="K89" s="8">
        <f t="shared" si="32"/>
        <v>0.22813688212927757</v>
      </c>
      <c r="L89" s="8">
        <v>49.911765999653767</v>
      </c>
      <c r="M89" s="8">
        <v>2892.7780988481309</v>
      </c>
    </row>
    <row r="90" spans="1:16" x14ac:dyDescent="0.3">
      <c r="A90" s="7" t="s">
        <v>109</v>
      </c>
      <c r="B90" s="7" t="s">
        <v>110</v>
      </c>
      <c r="C90" s="7">
        <v>13.6</v>
      </c>
      <c r="D90" s="6">
        <f t="shared" ref="D90:D92" si="34">C90*1000</f>
        <v>13600</v>
      </c>
      <c r="E90" s="6">
        <f t="shared" si="26"/>
        <v>4.1335389083702179</v>
      </c>
      <c r="F90" s="7" t="s">
        <v>71</v>
      </c>
      <c r="G90" s="7" t="s">
        <v>49</v>
      </c>
      <c r="H90" s="7">
        <v>7</v>
      </c>
      <c r="I90" s="14">
        <v>40661</v>
      </c>
      <c r="J90" s="17">
        <v>14.6</v>
      </c>
      <c r="K90" s="8">
        <f t="shared" si="32"/>
        <v>0.47945205479452058</v>
      </c>
      <c r="L90" s="8">
        <v>19.937499551212088</v>
      </c>
      <c r="M90" s="8">
        <v>8529.4434999999994</v>
      </c>
    </row>
    <row r="91" spans="1:16" x14ac:dyDescent="0.3">
      <c r="A91" s="8" t="s">
        <v>112</v>
      </c>
      <c r="B91" s="6" t="s">
        <v>111</v>
      </c>
      <c r="C91" s="6">
        <v>700</v>
      </c>
      <c r="D91" s="6">
        <f t="shared" si="34"/>
        <v>700000</v>
      </c>
      <c r="E91" s="6">
        <f t="shared" si="26"/>
        <v>5.8450980400142569</v>
      </c>
      <c r="F91" s="6" t="s">
        <v>71</v>
      </c>
      <c r="G91" s="6" t="s">
        <v>49</v>
      </c>
      <c r="H91" s="6">
        <v>21</v>
      </c>
      <c r="I91" s="15">
        <v>35666</v>
      </c>
      <c r="J91" s="30">
        <v>39.5</v>
      </c>
      <c r="K91" s="8">
        <f t="shared" si="32"/>
        <v>0.53164556962025311</v>
      </c>
      <c r="L91" s="24">
        <v>90.080883204936981</v>
      </c>
      <c r="M91" s="10">
        <v>2458.8887363009981</v>
      </c>
      <c r="N91" s="10"/>
      <c r="O91" s="10"/>
      <c r="P91" s="10"/>
    </row>
    <row r="92" spans="1:16" x14ac:dyDescent="0.3">
      <c r="A92" s="8" t="s">
        <v>112</v>
      </c>
      <c r="B92" s="8">
        <v>107006</v>
      </c>
      <c r="C92" s="8">
        <v>1067</v>
      </c>
      <c r="D92" s="6">
        <f t="shared" si="34"/>
        <v>1067000</v>
      </c>
      <c r="E92" s="6">
        <f t="shared" si="26"/>
        <v>6.0281644194244697</v>
      </c>
      <c r="F92" s="8" t="s">
        <v>71</v>
      </c>
      <c r="G92" s="8" t="s">
        <v>26</v>
      </c>
      <c r="H92" s="8">
        <v>12</v>
      </c>
      <c r="J92" s="30">
        <v>39.5</v>
      </c>
      <c r="K92" s="8">
        <f t="shared" si="32"/>
        <v>0.30379746835443039</v>
      </c>
      <c r="L92" s="10">
        <v>20.323527280022116</v>
      </c>
      <c r="M92" s="10">
        <v>3427.777469423082</v>
      </c>
    </row>
    <row r="93" spans="1:16" x14ac:dyDescent="0.3">
      <c r="A93" s="7" t="s">
        <v>113</v>
      </c>
      <c r="B93" s="7" t="s">
        <v>114</v>
      </c>
      <c r="C93" s="7">
        <v>43</v>
      </c>
      <c r="D93" s="6">
        <f t="shared" ref="D93:D100" si="35">C93*1000</f>
        <v>43000</v>
      </c>
      <c r="E93" s="6">
        <f t="shared" si="26"/>
        <v>4.6334684555795862</v>
      </c>
      <c r="F93" s="7" t="s">
        <v>71</v>
      </c>
      <c r="G93" s="7" t="s">
        <v>36</v>
      </c>
      <c r="H93" s="7">
        <v>8</v>
      </c>
      <c r="I93" s="14">
        <v>40318</v>
      </c>
      <c r="J93" s="17">
        <v>20.8</v>
      </c>
      <c r="K93" s="8">
        <f t="shared" si="32"/>
        <v>0.38461538461538458</v>
      </c>
      <c r="L93" s="8">
        <v>81.779413433635895</v>
      </c>
      <c r="M93" s="8">
        <v>3230.6666446261929</v>
      </c>
    </row>
    <row r="94" spans="1:16" x14ac:dyDescent="0.3">
      <c r="A94" s="7" t="s">
        <v>113</v>
      </c>
      <c r="B94" s="7" t="s">
        <v>115</v>
      </c>
      <c r="C94" s="7">
        <v>40</v>
      </c>
      <c r="D94" s="6">
        <f t="shared" si="35"/>
        <v>40000</v>
      </c>
      <c r="E94" s="6">
        <f t="shared" si="26"/>
        <v>4.6020599913279625</v>
      </c>
      <c r="F94" s="7" t="s">
        <v>71</v>
      </c>
      <c r="G94" s="7" t="s">
        <v>49</v>
      </c>
      <c r="H94" s="7">
        <v>11</v>
      </c>
      <c r="I94" s="14">
        <v>39311</v>
      </c>
      <c r="J94" s="17">
        <v>20.8</v>
      </c>
      <c r="K94" s="8">
        <f t="shared" si="32"/>
        <v>0.52884615384615385</v>
      </c>
      <c r="L94" s="8">
        <v>75.455877780914307</v>
      </c>
      <c r="M94" s="8">
        <v>3527.5555258856875</v>
      </c>
    </row>
    <row r="95" spans="1:16" x14ac:dyDescent="0.3">
      <c r="A95" s="7" t="s">
        <v>113</v>
      </c>
      <c r="B95" s="7" t="s">
        <v>116</v>
      </c>
      <c r="C95" s="7">
        <v>32.85</v>
      </c>
      <c r="D95" s="6">
        <f t="shared" si="35"/>
        <v>32850</v>
      </c>
      <c r="E95" s="6">
        <f t="shared" si="26"/>
        <v>4.5165353738957998</v>
      </c>
      <c r="F95" s="7" t="s">
        <v>71</v>
      </c>
      <c r="G95" s="7" t="s">
        <v>49</v>
      </c>
      <c r="H95" s="7">
        <v>5</v>
      </c>
      <c r="I95" s="14">
        <v>41388</v>
      </c>
      <c r="J95" s="17">
        <v>20.8</v>
      </c>
      <c r="K95" s="8">
        <f t="shared" si="32"/>
        <v>0.24038461538461536</v>
      </c>
      <c r="L95" s="8">
        <v>60.713234263307918</v>
      </c>
      <c r="M95" s="8">
        <v>2420.0000305175777</v>
      </c>
    </row>
    <row r="96" spans="1:16" x14ac:dyDescent="0.3">
      <c r="A96" s="7" t="s">
        <v>113</v>
      </c>
      <c r="B96" s="7" t="s">
        <v>117</v>
      </c>
      <c r="C96" s="7">
        <v>38</v>
      </c>
      <c r="D96" s="6">
        <f t="shared" si="35"/>
        <v>38000</v>
      </c>
      <c r="E96" s="6">
        <f t="shared" si="26"/>
        <v>4.5797835966168101</v>
      </c>
      <c r="F96" s="7" t="s">
        <v>71</v>
      </c>
      <c r="G96" s="7" t="s">
        <v>49</v>
      </c>
      <c r="H96" s="7">
        <v>5</v>
      </c>
      <c r="I96" s="14">
        <v>41388</v>
      </c>
      <c r="J96" s="17">
        <v>20.8</v>
      </c>
      <c r="K96" s="8">
        <f t="shared" si="32"/>
        <v>0.24038461538461536</v>
      </c>
      <c r="L96" s="8">
        <v>38.014711772694312</v>
      </c>
      <c r="M96" s="8">
        <v>736.88989935980896</v>
      </c>
    </row>
    <row r="97" spans="1:13" x14ac:dyDescent="0.3">
      <c r="A97" s="7" t="s">
        <v>113</v>
      </c>
      <c r="B97" s="7" t="s">
        <v>118</v>
      </c>
      <c r="C97" s="7">
        <v>30.5</v>
      </c>
      <c r="D97" s="6">
        <f t="shared" si="35"/>
        <v>30500</v>
      </c>
      <c r="E97" s="6">
        <f t="shared" si="26"/>
        <v>4.4842998393467859</v>
      </c>
      <c r="F97" s="7" t="s">
        <v>71</v>
      </c>
      <c r="G97" s="7" t="s">
        <v>49</v>
      </c>
      <c r="H97" s="7">
        <v>4</v>
      </c>
      <c r="I97" s="14">
        <v>41753</v>
      </c>
      <c r="J97" s="17">
        <v>20.8</v>
      </c>
      <c r="K97" s="8">
        <f t="shared" si="32"/>
        <v>0.19230769230769229</v>
      </c>
      <c r="L97" s="8">
        <v>63.808823403190168</v>
      </c>
      <c r="M97" s="8">
        <v>3260.0000771416553</v>
      </c>
    </row>
    <row r="98" spans="1:13" x14ac:dyDescent="0.3">
      <c r="A98" s="7" t="s">
        <v>113</v>
      </c>
      <c r="B98" s="7" t="s">
        <v>119</v>
      </c>
      <c r="C98" s="7">
        <v>25</v>
      </c>
      <c r="D98" s="6">
        <f t="shared" si="35"/>
        <v>25000</v>
      </c>
      <c r="E98" s="6">
        <f t="shared" si="26"/>
        <v>4.3979400086720375</v>
      </c>
      <c r="F98" s="7" t="s">
        <v>71</v>
      </c>
      <c r="G98" s="7" t="s">
        <v>49</v>
      </c>
      <c r="H98" s="7">
        <v>2</v>
      </c>
      <c r="I98" s="14">
        <v>42487</v>
      </c>
      <c r="J98" s="17">
        <v>20.8</v>
      </c>
      <c r="K98" s="8">
        <f t="shared" si="32"/>
        <v>9.6153846153846145E-2</v>
      </c>
      <c r="L98" s="8">
        <v>71.404408733634398</v>
      </c>
      <c r="M98" s="8">
        <v>3970.2220035129117</v>
      </c>
    </row>
    <row r="99" spans="1:13" x14ac:dyDescent="0.3">
      <c r="A99" s="6" t="s">
        <v>120</v>
      </c>
      <c r="B99" s="6" t="s">
        <v>121</v>
      </c>
      <c r="C99" s="6">
        <v>31.6</v>
      </c>
      <c r="D99" s="6">
        <f t="shared" si="35"/>
        <v>31600</v>
      </c>
      <c r="E99" s="6">
        <f t="shared" si="26"/>
        <v>4.4996870826184034</v>
      </c>
      <c r="F99" s="7" t="s">
        <v>71</v>
      </c>
      <c r="G99" s="6" t="s">
        <v>14</v>
      </c>
      <c r="H99" s="6">
        <v>5.5</v>
      </c>
      <c r="J99" s="17">
        <v>20.8</v>
      </c>
      <c r="K99" s="8">
        <f t="shared" si="32"/>
        <v>0.26442307692307693</v>
      </c>
      <c r="L99" s="8">
        <v>54.661763135124659</v>
      </c>
      <c r="M99" s="8">
        <v>4658.3332422044541</v>
      </c>
    </row>
    <row r="100" spans="1:13" x14ac:dyDescent="0.3">
      <c r="A100" s="8" t="s">
        <v>120</v>
      </c>
      <c r="B100" s="8" t="s">
        <v>122</v>
      </c>
      <c r="C100" s="8">
        <v>30</v>
      </c>
      <c r="D100" s="6">
        <f t="shared" si="35"/>
        <v>30000</v>
      </c>
      <c r="E100" s="6">
        <f t="shared" si="26"/>
        <v>4.4771212547196626</v>
      </c>
      <c r="F100" s="8" t="s">
        <v>71</v>
      </c>
      <c r="G100" s="8" t="s">
        <v>49</v>
      </c>
      <c r="H100" s="8">
        <v>12</v>
      </c>
      <c r="J100" s="17">
        <v>20.8</v>
      </c>
      <c r="K100" s="8">
        <f t="shared" si="32"/>
        <v>0.57692307692307687</v>
      </c>
      <c r="L100" s="8">
        <v>17.205888804267435</v>
      </c>
      <c r="M100" s="8">
        <v>2832.2217665778267</v>
      </c>
    </row>
    <row r="101" spans="1:13" x14ac:dyDescent="0.3">
      <c r="A101" s="7" t="s">
        <v>123</v>
      </c>
      <c r="B101" s="7" t="s">
        <v>124</v>
      </c>
      <c r="C101" s="7">
        <v>0.78</v>
      </c>
      <c r="D101" s="6">
        <f t="shared" ref="D101:D102" si="36">C101*1000</f>
        <v>780</v>
      </c>
      <c r="E101" s="6">
        <f t="shared" si="26"/>
        <v>2.8920946026904804</v>
      </c>
      <c r="F101" s="7" t="s">
        <v>71</v>
      </c>
      <c r="G101" s="7" t="s">
        <v>36</v>
      </c>
      <c r="H101" s="7">
        <v>17</v>
      </c>
      <c r="I101" s="14">
        <v>37213</v>
      </c>
      <c r="J101" s="17">
        <v>31.6</v>
      </c>
      <c r="K101" s="8">
        <f t="shared" si="32"/>
        <v>0.53797468354430378</v>
      </c>
      <c r="L101" s="8">
        <v>14.007354554008035</v>
      </c>
      <c r="M101" s="8">
        <v>8449.9995475345186</v>
      </c>
    </row>
    <row r="102" spans="1:13" x14ac:dyDescent="0.3">
      <c r="A102" s="7" t="s">
        <v>123</v>
      </c>
      <c r="B102" s="7" t="s">
        <v>125</v>
      </c>
      <c r="C102" s="7">
        <v>0.79</v>
      </c>
      <c r="D102" s="6">
        <f t="shared" si="36"/>
        <v>790</v>
      </c>
      <c r="E102" s="6">
        <f t="shared" si="26"/>
        <v>2.8976270912904414</v>
      </c>
      <c r="F102" s="7" t="s">
        <v>71</v>
      </c>
      <c r="G102" s="7" t="s">
        <v>49</v>
      </c>
      <c r="H102" s="7">
        <v>6</v>
      </c>
      <c r="I102" s="14">
        <v>41235</v>
      </c>
      <c r="J102" s="17">
        <v>31.6</v>
      </c>
      <c r="K102" s="8">
        <f t="shared" si="32"/>
        <v>0.18987341772151897</v>
      </c>
      <c r="L102" s="8">
        <v>46.875001384931458</v>
      </c>
      <c r="M102" s="8">
        <v>8008.8894174363868</v>
      </c>
    </row>
    <row r="103" spans="1:13" x14ac:dyDescent="0.3">
      <c r="A103" s="8" t="s">
        <v>126</v>
      </c>
      <c r="B103" s="8">
        <v>2130</v>
      </c>
      <c r="C103" s="8">
        <v>150</v>
      </c>
      <c r="D103" s="6">
        <f t="shared" ref="D103:D105" si="37">C103*1000</f>
        <v>150000</v>
      </c>
      <c r="E103" s="6">
        <f t="shared" si="26"/>
        <v>5.1760912590556813</v>
      </c>
      <c r="F103" s="7" t="s">
        <v>71</v>
      </c>
      <c r="G103" s="8" t="s">
        <v>32</v>
      </c>
      <c r="H103" s="7">
        <v>2</v>
      </c>
      <c r="I103" s="14">
        <v>42620</v>
      </c>
      <c r="J103" s="17">
        <v>23.5</v>
      </c>
      <c r="K103" s="8">
        <f t="shared" si="32"/>
        <v>8.5106382978723402E-2</v>
      </c>
      <c r="M103" s="8">
        <v>4214.6667446560314</v>
      </c>
    </row>
    <row r="104" spans="1:13" x14ac:dyDescent="0.3">
      <c r="A104" s="8" t="s">
        <v>126</v>
      </c>
      <c r="B104" s="8">
        <v>2138</v>
      </c>
      <c r="C104" s="8">
        <v>130</v>
      </c>
      <c r="D104" s="6">
        <f t="shared" si="37"/>
        <v>130000</v>
      </c>
      <c r="E104" s="6">
        <f t="shared" si="26"/>
        <v>5.1139433523068369</v>
      </c>
      <c r="F104" s="7" t="s">
        <v>71</v>
      </c>
      <c r="G104" s="8" t="s">
        <v>25</v>
      </c>
      <c r="H104" s="7">
        <v>2</v>
      </c>
      <c r="I104" s="14">
        <v>42657</v>
      </c>
      <c r="J104" s="17">
        <v>23.5</v>
      </c>
      <c r="K104" s="8">
        <f t="shared" si="32"/>
        <v>8.5106382978723402E-2</v>
      </c>
      <c r="L104" s="8">
        <v>131.59559279680252</v>
      </c>
      <c r="M104" s="8">
        <v>12810.341027549459</v>
      </c>
    </row>
    <row r="105" spans="1:13" x14ac:dyDescent="0.3">
      <c r="A105" s="8" t="s">
        <v>126</v>
      </c>
      <c r="B105" s="8">
        <v>2193</v>
      </c>
      <c r="C105" s="8">
        <v>70</v>
      </c>
      <c r="D105" s="6">
        <f t="shared" si="37"/>
        <v>70000</v>
      </c>
      <c r="E105" s="6">
        <f t="shared" si="26"/>
        <v>4.8450980400142569</v>
      </c>
      <c r="F105" s="7" t="s">
        <v>71</v>
      </c>
      <c r="G105" s="8" t="s">
        <v>25</v>
      </c>
      <c r="H105" s="7">
        <v>1</v>
      </c>
      <c r="I105" s="14">
        <v>43019</v>
      </c>
      <c r="J105" s="17">
        <v>23.5</v>
      </c>
      <c r="K105" s="8">
        <f t="shared" si="32"/>
        <v>4.2553191489361701E-2</v>
      </c>
      <c r="L105" s="8">
        <v>45.161762290141169</v>
      </c>
      <c r="M105" s="8">
        <v>7356.1109336217232</v>
      </c>
    </row>
    <row r="106" spans="1:13" x14ac:dyDescent="0.3">
      <c r="A106" s="8" t="s">
        <v>127</v>
      </c>
      <c r="B106" s="8">
        <v>1502</v>
      </c>
      <c r="C106" s="8">
        <v>28</v>
      </c>
      <c r="D106" s="6">
        <f t="shared" ref="D106:D111" si="38">C106*1000</f>
        <v>28000</v>
      </c>
      <c r="E106" s="6">
        <f t="shared" si="26"/>
        <v>4.4471580313422194</v>
      </c>
      <c r="F106" s="7" t="s">
        <v>71</v>
      </c>
      <c r="G106" s="8" t="s">
        <v>25</v>
      </c>
      <c r="H106" s="7">
        <v>20</v>
      </c>
      <c r="I106" s="14">
        <v>36088</v>
      </c>
      <c r="J106" s="17">
        <v>37.5</v>
      </c>
      <c r="K106" s="8">
        <f t="shared" si="32"/>
        <v>0.53333333333333333</v>
      </c>
      <c r="M106" s="8">
        <v>12218.48809769242</v>
      </c>
    </row>
    <row r="107" spans="1:13" x14ac:dyDescent="0.3">
      <c r="A107" s="8" t="s">
        <v>127</v>
      </c>
      <c r="B107" s="8">
        <v>1664</v>
      </c>
      <c r="C107" s="8">
        <v>16.5</v>
      </c>
      <c r="D107" s="6">
        <f t="shared" si="38"/>
        <v>16500</v>
      </c>
      <c r="E107" s="6">
        <f t="shared" si="26"/>
        <v>4.2174839442139067</v>
      </c>
      <c r="F107" s="7" t="s">
        <v>71</v>
      </c>
      <c r="G107" s="8" t="s">
        <v>32</v>
      </c>
      <c r="H107" s="7">
        <v>14</v>
      </c>
      <c r="I107" s="14">
        <v>38243</v>
      </c>
      <c r="J107" s="17">
        <v>37.5</v>
      </c>
      <c r="K107" s="8">
        <f t="shared" si="32"/>
        <v>0.37333333333333335</v>
      </c>
      <c r="L107" s="8">
        <v>64.036762959816883</v>
      </c>
      <c r="M107" s="8">
        <v>3714.7848213760935</v>
      </c>
    </row>
    <row r="108" spans="1:13" x14ac:dyDescent="0.3">
      <c r="A108" s="8" t="s">
        <v>127</v>
      </c>
      <c r="B108" s="8">
        <v>1724</v>
      </c>
      <c r="C108" s="8">
        <v>29.5</v>
      </c>
      <c r="D108" s="6">
        <f t="shared" si="38"/>
        <v>29500</v>
      </c>
      <c r="E108" s="6">
        <f t="shared" si="26"/>
        <v>4.4698220159781634</v>
      </c>
      <c r="F108" s="7" t="s">
        <v>71</v>
      </c>
      <c r="G108" s="8" t="s">
        <v>25</v>
      </c>
      <c r="H108" s="7">
        <v>13</v>
      </c>
      <c r="I108" s="14">
        <v>38633</v>
      </c>
      <c r="J108" s="17">
        <v>37.5</v>
      </c>
      <c r="K108" s="8">
        <f t="shared" si="32"/>
        <v>0.34666666666666668</v>
      </c>
      <c r="L108" s="8">
        <v>36.955881276551423</v>
      </c>
      <c r="M108" s="8">
        <v>5761.4507017912683</v>
      </c>
    </row>
    <row r="109" spans="1:13" x14ac:dyDescent="0.3">
      <c r="A109" s="8" t="s">
        <v>127</v>
      </c>
      <c r="B109" s="8">
        <v>1875</v>
      </c>
      <c r="C109" s="8">
        <v>13</v>
      </c>
      <c r="D109" s="6">
        <f t="shared" si="38"/>
        <v>13000</v>
      </c>
      <c r="E109" s="6">
        <f t="shared" si="26"/>
        <v>4.1139433523068369</v>
      </c>
      <c r="F109" s="7" t="s">
        <v>71</v>
      </c>
      <c r="G109" s="8" t="s">
        <v>32</v>
      </c>
      <c r="H109" s="7">
        <v>8</v>
      </c>
      <c r="I109" s="14">
        <v>40452</v>
      </c>
      <c r="J109" s="17">
        <v>37.5</v>
      </c>
      <c r="K109" s="8">
        <f t="shared" si="32"/>
        <v>0.21333333333333335</v>
      </c>
      <c r="L109" s="8">
        <v>28.764706394251657</v>
      </c>
      <c r="M109" s="8">
        <v>1722.9331383599172</v>
      </c>
    </row>
    <row r="110" spans="1:13" x14ac:dyDescent="0.3">
      <c r="A110" s="8" t="s">
        <v>127</v>
      </c>
      <c r="B110" s="8">
        <v>1983</v>
      </c>
      <c r="C110" s="8">
        <v>12</v>
      </c>
      <c r="D110" s="6">
        <f t="shared" si="38"/>
        <v>12000</v>
      </c>
      <c r="E110" s="6">
        <f t="shared" si="26"/>
        <v>4.0791812460476251</v>
      </c>
      <c r="F110" s="7" t="s">
        <v>71</v>
      </c>
      <c r="G110" s="8" t="s">
        <v>25</v>
      </c>
      <c r="H110" s="7">
        <v>5</v>
      </c>
      <c r="I110" s="14">
        <v>41415</v>
      </c>
      <c r="J110" s="17">
        <v>37.5</v>
      </c>
      <c r="K110" s="8">
        <f t="shared" si="32"/>
        <v>0.13333333333333333</v>
      </c>
      <c r="L110" s="8">
        <v>74.897061226999057</v>
      </c>
      <c r="M110" s="8">
        <v>4766.6377010769311</v>
      </c>
    </row>
    <row r="111" spans="1:13" x14ac:dyDescent="0.3">
      <c r="A111" s="8" t="s">
        <v>127</v>
      </c>
      <c r="B111" s="8">
        <v>2090</v>
      </c>
      <c r="C111" s="8">
        <v>6</v>
      </c>
      <c r="D111" s="6">
        <f t="shared" si="38"/>
        <v>6000</v>
      </c>
      <c r="E111" s="6">
        <f t="shared" si="26"/>
        <v>3.7781512503836434</v>
      </c>
      <c r="F111" s="7" t="s">
        <v>71</v>
      </c>
      <c r="G111" s="8" t="s">
        <v>25</v>
      </c>
      <c r="H111" s="7">
        <v>3</v>
      </c>
      <c r="I111" s="14">
        <v>42272</v>
      </c>
      <c r="J111" s="17">
        <v>37.5</v>
      </c>
      <c r="K111" s="8">
        <f t="shared" si="32"/>
        <v>0.08</v>
      </c>
      <c r="L111" s="8">
        <v>49.404413235538151</v>
      </c>
      <c r="M111" s="8">
        <v>3050.3409399527086</v>
      </c>
    </row>
    <row r="112" spans="1:13" x14ac:dyDescent="0.3">
      <c r="A112" s="8" t="s">
        <v>128</v>
      </c>
      <c r="C112" s="8">
        <v>635</v>
      </c>
      <c r="D112" s="6">
        <f t="shared" ref="D112:D114" si="39">C112*1000</f>
        <v>635000</v>
      </c>
      <c r="E112" s="6">
        <f t="shared" si="26"/>
        <v>5.802773725291976</v>
      </c>
      <c r="F112" s="8" t="s">
        <v>71</v>
      </c>
      <c r="G112" s="8" t="s">
        <v>49</v>
      </c>
      <c r="H112" s="8">
        <v>5</v>
      </c>
      <c r="J112" s="17">
        <v>20</v>
      </c>
      <c r="K112" s="8">
        <f t="shared" si="32"/>
        <v>0.25</v>
      </c>
      <c r="L112" s="8">
        <v>52.485295148456807</v>
      </c>
      <c r="M112" s="8">
        <v>9780.0000974867071</v>
      </c>
    </row>
    <row r="113" spans="1:16" x14ac:dyDescent="0.3">
      <c r="A113" s="7" t="s">
        <v>129</v>
      </c>
      <c r="B113" s="7" t="s">
        <v>130</v>
      </c>
      <c r="C113" s="7">
        <v>453.59</v>
      </c>
      <c r="D113" s="6">
        <f t="shared" si="39"/>
        <v>453590</v>
      </c>
      <c r="E113" s="6">
        <f t="shared" si="26"/>
        <v>5.6566634713859711</v>
      </c>
      <c r="F113" s="11" t="s">
        <v>71</v>
      </c>
      <c r="G113" s="7" t="s">
        <v>26</v>
      </c>
      <c r="H113" s="7">
        <v>10</v>
      </c>
      <c r="I113" s="7">
        <v>2008</v>
      </c>
      <c r="J113" s="29">
        <v>57</v>
      </c>
      <c r="K113" s="8">
        <f t="shared" si="32"/>
        <v>0.17543859649122806</v>
      </c>
      <c r="L113" s="8">
        <v>70.653845302875226</v>
      </c>
      <c r="M113" s="8">
        <v>14071.111180340802</v>
      </c>
    </row>
    <row r="114" spans="1:16" x14ac:dyDescent="0.3">
      <c r="A114" s="7" t="s">
        <v>129</v>
      </c>
      <c r="B114" s="7" t="s">
        <v>131</v>
      </c>
      <c r="C114" s="7">
        <v>453.59</v>
      </c>
      <c r="D114" s="6">
        <f t="shared" si="39"/>
        <v>453590</v>
      </c>
      <c r="E114" s="6">
        <f t="shared" si="26"/>
        <v>5.6566634713859711</v>
      </c>
      <c r="F114" s="11" t="s">
        <v>71</v>
      </c>
      <c r="G114" s="7" t="s">
        <v>26</v>
      </c>
      <c r="H114" s="7">
        <v>12</v>
      </c>
      <c r="I114" s="7">
        <v>2006</v>
      </c>
      <c r="J114" s="29">
        <v>57</v>
      </c>
      <c r="K114" s="8">
        <f t="shared" si="32"/>
        <v>0.21052631578947367</v>
      </c>
      <c r="L114" s="8">
        <v>46.092307156782887</v>
      </c>
      <c r="M114" s="8">
        <v>9555.5560104935248</v>
      </c>
    </row>
    <row r="115" spans="1:16" x14ac:dyDescent="0.3">
      <c r="A115" s="6" t="s">
        <v>132</v>
      </c>
      <c r="B115" s="6" t="s">
        <v>133</v>
      </c>
      <c r="C115" s="6">
        <v>71.27</v>
      </c>
      <c r="D115" s="6">
        <f t="shared" ref="D115:D118" si="40">C115*1000</f>
        <v>71270</v>
      </c>
      <c r="E115" s="6">
        <f t="shared" si="26"/>
        <v>4.8529067587969541</v>
      </c>
      <c r="F115" s="7" t="s">
        <v>71</v>
      </c>
      <c r="G115" s="6" t="s">
        <v>99</v>
      </c>
      <c r="H115" s="6">
        <v>9</v>
      </c>
      <c r="J115" s="17">
        <v>22.8</v>
      </c>
      <c r="K115" s="8">
        <f t="shared" si="32"/>
        <v>0.39473684210526316</v>
      </c>
      <c r="L115" s="8">
        <v>16.529413338969736</v>
      </c>
      <c r="M115" s="8">
        <v>4245.555457009209</v>
      </c>
    </row>
    <row r="116" spans="1:16" x14ac:dyDescent="0.3">
      <c r="A116" s="6" t="s">
        <v>132</v>
      </c>
      <c r="B116" s="6" t="s">
        <v>134</v>
      </c>
      <c r="C116" s="6">
        <v>66.319999999999993</v>
      </c>
      <c r="D116" s="6">
        <f t="shared" si="40"/>
        <v>66320</v>
      </c>
      <c r="E116" s="6">
        <f t="shared" si="26"/>
        <v>4.8216445175422171</v>
      </c>
      <c r="F116" s="7" t="s">
        <v>71</v>
      </c>
      <c r="G116" s="6" t="s">
        <v>99</v>
      </c>
      <c r="H116" s="6">
        <v>7</v>
      </c>
      <c r="J116" s="17">
        <v>22.8</v>
      </c>
      <c r="K116" s="8">
        <f t="shared" si="32"/>
        <v>0.30701754385964913</v>
      </c>
      <c r="L116" s="8">
        <v>33.051468063803284</v>
      </c>
      <c r="M116" s="8">
        <v>4280.5556355582339</v>
      </c>
    </row>
    <row r="117" spans="1:16" x14ac:dyDescent="0.3">
      <c r="A117" s="6" t="s">
        <v>132</v>
      </c>
      <c r="B117" s="6" t="s">
        <v>135</v>
      </c>
      <c r="C117" s="6">
        <v>84.86</v>
      </c>
      <c r="D117" s="6">
        <f t="shared" si="40"/>
        <v>84860</v>
      </c>
      <c r="E117" s="6">
        <f t="shared" si="26"/>
        <v>4.928703027430597</v>
      </c>
      <c r="F117" s="7" t="s">
        <v>71</v>
      </c>
      <c r="G117" s="6" t="s">
        <v>99</v>
      </c>
      <c r="H117" s="6">
        <v>8</v>
      </c>
      <c r="J117" s="17">
        <v>22.8</v>
      </c>
      <c r="K117" s="8">
        <f t="shared" si="32"/>
        <v>0.35087719298245612</v>
      </c>
      <c r="L117" s="8">
        <v>22.411762861644522</v>
      </c>
      <c r="M117" s="8">
        <v>4238.8890086279971</v>
      </c>
    </row>
    <row r="118" spans="1:16" x14ac:dyDescent="0.3">
      <c r="A118" s="6" t="s">
        <v>132</v>
      </c>
      <c r="B118" s="6" t="s">
        <v>136</v>
      </c>
      <c r="C118" s="6">
        <v>72.7</v>
      </c>
      <c r="D118" s="6">
        <f t="shared" si="40"/>
        <v>72700</v>
      </c>
      <c r="E118" s="6">
        <f t="shared" si="26"/>
        <v>4.8615344108590381</v>
      </c>
      <c r="F118" s="7" t="s">
        <v>71</v>
      </c>
      <c r="G118" s="6" t="s">
        <v>99</v>
      </c>
      <c r="H118" s="6">
        <v>7.5</v>
      </c>
      <c r="J118" s="17">
        <v>22.8</v>
      </c>
      <c r="K118" s="8">
        <f t="shared" si="32"/>
        <v>0.3289473684210526</v>
      </c>
      <c r="L118" s="8">
        <v>25.750002072137946</v>
      </c>
      <c r="M118" s="8">
        <v>4494.4439231024844</v>
      </c>
      <c r="N118" s="10"/>
    </row>
    <row r="119" spans="1:16" x14ac:dyDescent="0.3">
      <c r="A119" s="8" t="s">
        <v>137</v>
      </c>
      <c r="B119" s="8">
        <v>508111</v>
      </c>
      <c r="C119" s="13">
        <v>5.76</v>
      </c>
      <c r="D119" s="6">
        <f t="shared" ref="D119:D121" si="41">C119*1000</f>
        <v>5760</v>
      </c>
      <c r="E119" s="6">
        <f t="shared" si="26"/>
        <v>3.7604224834232118</v>
      </c>
      <c r="F119" s="8" t="s">
        <v>71</v>
      </c>
      <c r="G119" s="8" t="s">
        <v>19</v>
      </c>
      <c r="H119" s="8">
        <v>10</v>
      </c>
      <c r="I119" s="14">
        <v>39531</v>
      </c>
      <c r="J119" s="17">
        <v>22.1</v>
      </c>
      <c r="K119" s="8">
        <f t="shared" si="32"/>
        <v>0.45248868778280538</v>
      </c>
      <c r="L119" s="8">
        <v>46.029408696819758</v>
      </c>
      <c r="M119" s="8">
        <v>1604.9998802608914</v>
      </c>
    </row>
    <row r="120" spans="1:16" x14ac:dyDescent="0.3">
      <c r="A120" s="6" t="s">
        <v>138</v>
      </c>
      <c r="B120" s="6" t="s">
        <v>139</v>
      </c>
      <c r="C120" s="6">
        <v>145</v>
      </c>
      <c r="D120" s="6">
        <f t="shared" si="41"/>
        <v>145000</v>
      </c>
      <c r="E120" s="6">
        <f t="shared" si="26"/>
        <v>5.1613680022349753</v>
      </c>
      <c r="F120" s="6" t="s">
        <v>71</v>
      </c>
      <c r="G120" s="6" t="s">
        <v>49</v>
      </c>
      <c r="H120" s="6">
        <v>17</v>
      </c>
      <c r="I120" s="15">
        <v>37024</v>
      </c>
      <c r="J120" s="30">
        <v>28.9</v>
      </c>
      <c r="K120" s="8">
        <f t="shared" si="32"/>
        <v>0.58823529411764708</v>
      </c>
      <c r="L120" s="10">
        <v>57.529403952991267</v>
      </c>
      <c r="M120" s="10">
        <v>6911.666969723171</v>
      </c>
      <c r="N120" s="10"/>
      <c r="O120" s="10"/>
      <c r="P120" s="10"/>
    </row>
    <row r="121" spans="1:16" x14ac:dyDescent="0.3">
      <c r="A121" s="7" t="s">
        <v>138</v>
      </c>
      <c r="B121" s="7" t="s">
        <v>140</v>
      </c>
      <c r="C121" s="7">
        <v>127.5</v>
      </c>
      <c r="D121" s="6">
        <f t="shared" si="41"/>
        <v>127500</v>
      </c>
      <c r="E121" s="6">
        <f t="shared" si="26"/>
        <v>5.1055101847699742</v>
      </c>
      <c r="F121" s="7" t="s">
        <v>71</v>
      </c>
      <c r="G121" s="7" t="s">
        <v>49</v>
      </c>
      <c r="H121" s="7">
        <v>8</v>
      </c>
      <c r="I121" s="14">
        <v>40360</v>
      </c>
      <c r="J121" s="30">
        <v>28.9</v>
      </c>
      <c r="K121" s="8">
        <f t="shared" si="32"/>
        <v>0.27681660899653981</v>
      </c>
      <c r="L121" s="8">
        <v>52.036766909501139</v>
      </c>
      <c r="M121" s="8">
        <v>6445.0000196033043</v>
      </c>
    </row>
    <row r="122" spans="1:16" x14ac:dyDescent="0.3">
      <c r="A122" s="6" t="s">
        <v>141</v>
      </c>
      <c r="B122" s="6" t="s">
        <v>142</v>
      </c>
      <c r="C122" s="6">
        <v>10.050000000000001</v>
      </c>
      <c r="D122" s="6">
        <f t="shared" ref="D122:D126" si="42">C122*1000</f>
        <v>10050</v>
      </c>
      <c r="E122" s="6">
        <f t="shared" si="26"/>
        <v>4.0021660617565074</v>
      </c>
      <c r="F122" s="7" t="s">
        <v>71</v>
      </c>
      <c r="G122" s="6" t="s">
        <v>14</v>
      </c>
      <c r="H122" s="6">
        <v>3</v>
      </c>
      <c r="J122" s="17">
        <v>23.4</v>
      </c>
      <c r="K122" s="8">
        <f t="shared" si="32"/>
        <v>0.12820512820512822</v>
      </c>
      <c r="L122" s="8">
        <v>26.235291256624109</v>
      </c>
      <c r="M122" s="8">
        <v>5113.3339076571992</v>
      </c>
    </row>
    <row r="123" spans="1:16" x14ac:dyDescent="0.3">
      <c r="A123" s="6" t="s">
        <v>143</v>
      </c>
      <c r="B123" s="6" t="s">
        <v>144</v>
      </c>
      <c r="C123" s="6">
        <v>8.6</v>
      </c>
      <c r="D123" s="6">
        <f t="shared" si="42"/>
        <v>8600</v>
      </c>
      <c r="E123" s="6">
        <f t="shared" si="26"/>
        <v>3.9344984512435679</v>
      </c>
      <c r="F123" s="7" t="s">
        <v>71</v>
      </c>
      <c r="G123" s="6" t="s">
        <v>11</v>
      </c>
      <c r="H123" s="6">
        <v>13</v>
      </c>
      <c r="J123" s="17">
        <v>27</v>
      </c>
      <c r="K123" s="8">
        <f t="shared" si="32"/>
        <v>0.48148148148148145</v>
      </c>
      <c r="M123" s="8">
        <v>4815.9997270372178</v>
      </c>
    </row>
    <row r="124" spans="1:16" x14ac:dyDescent="0.3">
      <c r="A124" s="7" t="s">
        <v>143</v>
      </c>
      <c r="B124" s="7" t="s">
        <v>145</v>
      </c>
      <c r="C124" s="8">
        <v>10.130000000000001</v>
      </c>
      <c r="D124" s="6">
        <f t="shared" si="42"/>
        <v>10130</v>
      </c>
      <c r="E124" s="6">
        <f t="shared" si="26"/>
        <v>4.0056094453602809</v>
      </c>
      <c r="F124" s="7" t="s">
        <v>71</v>
      </c>
      <c r="G124" s="7" t="s">
        <v>26</v>
      </c>
      <c r="H124" s="7">
        <v>9</v>
      </c>
      <c r="J124" s="17">
        <v>27</v>
      </c>
      <c r="K124" s="8">
        <f t="shared" si="32"/>
        <v>0.33333333333333331</v>
      </c>
      <c r="L124" s="8">
        <v>1.1029412904206448</v>
      </c>
      <c r="M124" s="8">
        <v>278.22222370571558</v>
      </c>
    </row>
    <row r="125" spans="1:16" x14ac:dyDescent="0.3">
      <c r="A125" s="7" t="s">
        <v>143</v>
      </c>
      <c r="C125" s="8">
        <v>7</v>
      </c>
      <c r="D125" s="6">
        <f t="shared" si="42"/>
        <v>7000</v>
      </c>
      <c r="E125" s="6">
        <f t="shared" si="26"/>
        <v>3.8450980400142569</v>
      </c>
      <c r="F125" s="8" t="s">
        <v>71</v>
      </c>
      <c r="H125" s="8">
        <v>9</v>
      </c>
      <c r="J125" s="17">
        <v>27</v>
      </c>
      <c r="K125" s="8">
        <f t="shared" si="32"/>
        <v>0.33333333333333331</v>
      </c>
      <c r="L125" s="8">
        <v>60.80882521236645</v>
      </c>
      <c r="M125" s="8">
        <v>2300.0002509223086</v>
      </c>
    </row>
    <row r="126" spans="1:16" x14ac:dyDescent="0.3">
      <c r="A126" s="7" t="s">
        <v>143</v>
      </c>
      <c r="B126" s="7" t="s">
        <v>146</v>
      </c>
      <c r="C126" s="7">
        <v>9.4</v>
      </c>
      <c r="D126" s="6">
        <f t="shared" si="42"/>
        <v>9400</v>
      </c>
      <c r="E126" s="6">
        <f t="shared" si="26"/>
        <v>3.9731278535996988</v>
      </c>
      <c r="F126" s="7" t="s">
        <v>71</v>
      </c>
      <c r="G126" s="7" t="s">
        <v>36</v>
      </c>
      <c r="H126" s="7">
        <v>12</v>
      </c>
      <c r="I126" s="14">
        <v>38777</v>
      </c>
      <c r="J126" s="17">
        <v>27</v>
      </c>
      <c r="K126" s="8">
        <f t="shared" si="32"/>
        <v>0.44444444444444442</v>
      </c>
      <c r="L126" s="8">
        <v>1.2058633916518271</v>
      </c>
    </row>
    <row r="127" spans="1:16" x14ac:dyDescent="0.3">
      <c r="A127" s="7" t="s">
        <v>147</v>
      </c>
      <c r="B127" s="7" t="s">
        <v>148</v>
      </c>
      <c r="C127" s="7">
        <v>118</v>
      </c>
      <c r="D127" s="6">
        <f t="shared" ref="D127:D129" si="43">C127*1000</f>
        <v>118000</v>
      </c>
      <c r="E127" s="6">
        <f t="shared" si="26"/>
        <v>5.071882007306125</v>
      </c>
      <c r="F127" s="7" t="s">
        <v>71</v>
      </c>
      <c r="G127" s="11" t="s">
        <v>79</v>
      </c>
      <c r="H127" s="7">
        <v>10</v>
      </c>
      <c r="I127" s="14">
        <v>39637</v>
      </c>
      <c r="J127" s="17">
        <v>18.5</v>
      </c>
      <c r="K127" s="8">
        <f t="shared" si="32"/>
        <v>0.54054054054054057</v>
      </c>
      <c r="L127" s="8">
        <v>129.86029340940362</v>
      </c>
      <c r="M127" s="8">
        <v>6737.2223869959507</v>
      </c>
    </row>
    <row r="128" spans="1:16" x14ac:dyDescent="0.3">
      <c r="A128" s="7" t="s">
        <v>149</v>
      </c>
      <c r="B128" s="7" t="s">
        <v>150</v>
      </c>
      <c r="C128" s="8">
        <v>5.9</v>
      </c>
      <c r="D128" s="6">
        <f t="shared" si="43"/>
        <v>5900</v>
      </c>
      <c r="E128" s="6">
        <f t="shared" si="26"/>
        <v>3.7708520116421442</v>
      </c>
      <c r="F128" s="7" t="s">
        <v>71</v>
      </c>
      <c r="G128" s="7" t="s">
        <v>86</v>
      </c>
      <c r="H128" s="7">
        <v>8</v>
      </c>
      <c r="J128" s="17">
        <v>26.6</v>
      </c>
      <c r="K128" s="8">
        <f t="shared" si="32"/>
        <v>0.3007518796992481</v>
      </c>
      <c r="L128" s="8">
        <v>31.963235166142969</v>
      </c>
      <c r="M128" s="8">
        <v>8340.8891432020391</v>
      </c>
    </row>
    <row r="129" spans="1:14" x14ac:dyDescent="0.3">
      <c r="A129" s="7" t="s">
        <v>149</v>
      </c>
      <c r="B129" s="6" t="s">
        <v>151</v>
      </c>
      <c r="C129" s="6">
        <v>6.86</v>
      </c>
      <c r="D129" s="6">
        <f t="shared" si="43"/>
        <v>6860</v>
      </c>
      <c r="E129" s="6">
        <f t="shared" si="26"/>
        <v>3.8363241157067516</v>
      </c>
      <c r="F129" s="7" t="s">
        <v>71</v>
      </c>
      <c r="G129" s="6" t="s">
        <v>11</v>
      </c>
      <c r="H129" s="6">
        <v>8.5</v>
      </c>
      <c r="J129" s="17">
        <v>26.6</v>
      </c>
      <c r="K129" s="8">
        <f t="shared" si="32"/>
        <v>0.31954887218045114</v>
      </c>
      <c r="M129" s="8">
        <v>4877.3337012396914</v>
      </c>
    </row>
    <row r="130" spans="1:14" x14ac:dyDescent="0.3">
      <c r="A130" s="7" t="s">
        <v>152</v>
      </c>
      <c r="B130" s="7" t="s">
        <v>153</v>
      </c>
      <c r="C130" s="7">
        <v>4.7</v>
      </c>
      <c r="D130" s="6">
        <f t="shared" ref="D130:D135" si="44">C130*1000</f>
        <v>4700</v>
      </c>
      <c r="E130" s="6">
        <f t="shared" si="26"/>
        <v>3.6720978579357175</v>
      </c>
      <c r="F130" s="7" t="s">
        <v>71</v>
      </c>
      <c r="G130" s="11" t="s">
        <v>49</v>
      </c>
      <c r="H130" s="7">
        <v>3</v>
      </c>
      <c r="I130" s="14">
        <v>42050</v>
      </c>
      <c r="J130" s="17">
        <v>21.3</v>
      </c>
      <c r="K130" s="8">
        <f t="shared" si="32"/>
        <v>0.14084507042253522</v>
      </c>
      <c r="M130" s="8">
        <v>1332.2222036785549</v>
      </c>
    </row>
    <row r="131" spans="1:14" x14ac:dyDescent="0.3">
      <c r="A131" s="7" t="s">
        <v>154</v>
      </c>
      <c r="B131" s="6" t="s">
        <v>155</v>
      </c>
      <c r="C131" s="6">
        <v>5.05</v>
      </c>
      <c r="D131" s="6">
        <f t="shared" si="44"/>
        <v>5050</v>
      </c>
      <c r="E131" s="6">
        <f t="shared" ref="E131:E194" si="45">LOG(D131)</f>
        <v>3.7032913781186614</v>
      </c>
      <c r="F131" s="7" t="s">
        <v>71</v>
      </c>
      <c r="G131" s="6" t="s">
        <v>14</v>
      </c>
      <c r="H131" s="6">
        <v>9.5</v>
      </c>
      <c r="J131" s="17">
        <v>19</v>
      </c>
      <c r="K131" s="8">
        <f t="shared" si="32"/>
        <v>0.5</v>
      </c>
      <c r="L131" s="8">
        <v>32.507354354157165</v>
      </c>
      <c r="M131" s="8">
        <v>9041.7783067491309</v>
      </c>
    </row>
    <row r="132" spans="1:14" x14ac:dyDescent="0.3">
      <c r="A132" s="7" t="s">
        <v>154</v>
      </c>
      <c r="B132" s="6" t="s">
        <v>156</v>
      </c>
      <c r="C132" s="6">
        <v>5.45</v>
      </c>
      <c r="D132" s="6">
        <f t="shared" si="44"/>
        <v>5450</v>
      </c>
      <c r="E132" s="6">
        <f t="shared" si="45"/>
        <v>3.7363965022766426</v>
      </c>
      <c r="F132" s="7" t="s">
        <v>71</v>
      </c>
      <c r="G132" s="6" t="s">
        <v>11</v>
      </c>
      <c r="H132" s="6">
        <v>3.5</v>
      </c>
      <c r="J132" s="17">
        <v>19</v>
      </c>
      <c r="K132" s="8">
        <f t="shared" si="32"/>
        <v>0.18421052631578946</v>
      </c>
      <c r="M132" s="8">
        <v>3497.3330569797085</v>
      </c>
      <c r="N132" s="10"/>
    </row>
    <row r="133" spans="1:14" x14ac:dyDescent="0.3">
      <c r="A133" s="7" t="s">
        <v>154</v>
      </c>
      <c r="B133" s="7" t="s">
        <v>157</v>
      </c>
      <c r="C133" s="8">
        <v>4.26</v>
      </c>
      <c r="D133" s="6">
        <f t="shared" si="44"/>
        <v>4260</v>
      </c>
      <c r="E133" s="6">
        <f t="shared" si="45"/>
        <v>3.6294095991027189</v>
      </c>
      <c r="F133" s="7" t="s">
        <v>71</v>
      </c>
      <c r="G133" s="7" t="s">
        <v>19</v>
      </c>
      <c r="H133" s="7">
        <v>4</v>
      </c>
      <c r="J133" s="17">
        <v>19</v>
      </c>
      <c r="K133" s="8">
        <f t="shared" si="32"/>
        <v>0.21052631578947367</v>
      </c>
      <c r="L133" s="24">
        <v>60.852934840847468</v>
      </c>
      <c r="M133" s="8">
        <v>4592.889210171169</v>
      </c>
    </row>
    <row r="134" spans="1:14" x14ac:dyDescent="0.3">
      <c r="A134" s="7" t="s">
        <v>154</v>
      </c>
      <c r="B134" s="7" t="s">
        <v>158</v>
      </c>
      <c r="C134" s="8">
        <v>6.34</v>
      </c>
      <c r="D134" s="6">
        <f t="shared" si="44"/>
        <v>6340</v>
      </c>
      <c r="E134" s="6">
        <f t="shared" si="45"/>
        <v>3.8020892578817329</v>
      </c>
      <c r="F134" s="7" t="s">
        <v>71</v>
      </c>
      <c r="G134" s="7" t="s">
        <v>19</v>
      </c>
      <c r="H134" s="7">
        <v>4</v>
      </c>
      <c r="J134" s="17">
        <v>19</v>
      </c>
      <c r="K134" s="8">
        <f t="shared" si="32"/>
        <v>0.21052631578947367</v>
      </c>
      <c r="L134" s="8">
        <v>29.654408710844379</v>
      </c>
      <c r="M134" s="8">
        <v>7167.999672147962</v>
      </c>
    </row>
    <row r="135" spans="1:14" x14ac:dyDescent="0.3">
      <c r="A135" s="7" t="s">
        <v>159</v>
      </c>
      <c r="B135" s="7" t="s">
        <v>160</v>
      </c>
      <c r="C135" s="7">
        <v>6.88</v>
      </c>
      <c r="D135" s="6">
        <f t="shared" si="44"/>
        <v>6880</v>
      </c>
      <c r="E135" s="6">
        <f t="shared" si="45"/>
        <v>3.8375884382355112</v>
      </c>
      <c r="F135" s="7" t="s">
        <v>71</v>
      </c>
      <c r="G135" s="7" t="s">
        <v>49</v>
      </c>
      <c r="H135" s="7">
        <v>5</v>
      </c>
      <c r="I135" s="14">
        <v>41321</v>
      </c>
      <c r="J135" s="17">
        <v>19</v>
      </c>
      <c r="K135" s="8">
        <f t="shared" si="32"/>
        <v>0.26315789473684209</v>
      </c>
      <c r="L135" s="8">
        <v>43.735293851179243</v>
      </c>
      <c r="M135" s="8">
        <v>9507.5554919772676</v>
      </c>
    </row>
    <row r="136" spans="1:14" x14ac:dyDescent="0.3">
      <c r="A136" s="8" t="s">
        <v>161</v>
      </c>
      <c r="B136" s="8">
        <v>107002</v>
      </c>
      <c r="C136" s="8">
        <v>79</v>
      </c>
      <c r="D136" s="6">
        <f t="shared" ref="D136:D139" si="46">C136*1000</f>
        <v>79000</v>
      </c>
      <c r="E136" s="6">
        <f t="shared" si="45"/>
        <v>4.8976270912904418</v>
      </c>
      <c r="F136" s="8" t="s">
        <v>71</v>
      </c>
      <c r="G136" s="8" t="s">
        <v>19</v>
      </c>
      <c r="H136" s="8">
        <v>11</v>
      </c>
      <c r="J136" s="17">
        <v>22</v>
      </c>
      <c r="K136" s="8">
        <f t="shared" si="32"/>
        <v>0.5</v>
      </c>
      <c r="L136" s="10">
        <v>2.426471193047131</v>
      </c>
      <c r="M136" s="10">
        <v>7834.2215822007911</v>
      </c>
    </row>
    <row r="137" spans="1:14" x14ac:dyDescent="0.3">
      <c r="A137" s="8" t="s">
        <v>161</v>
      </c>
      <c r="B137" s="8">
        <v>107003</v>
      </c>
      <c r="C137" s="8">
        <v>63</v>
      </c>
      <c r="D137" s="6">
        <f t="shared" si="46"/>
        <v>63000</v>
      </c>
      <c r="E137" s="6">
        <f t="shared" si="45"/>
        <v>4.7993405494535821</v>
      </c>
      <c r="F137" s="8" t="s">
        <v>71</v>
      </c>
      <c r="G137" s="8" t="s">
        <v>19</v>
      </c>
      <c r="H137" s="8">
        <v>11</v>
      </c>
      <c r="J137" s="17">
        <v>22</v>
      </c>
      <c r="K137" s="8">
        <f t="shared" si="32"/>
        <v>0.5</v>
      </c>
      <c r="L137" s="10">
        <v>25.205883979797363</v>
      </c>
      <c r="M137" s="10">
        <v>8026.6664365132638</v>
      </c>
    </row>
    <row r="138" spans="1:14" x14ac:dyDescent="0.3">
      <c r="A138" s="8" t="s">
        <v>161</v>
      </c>
      <c r="B138" s="8">
        <v>1737</v>
      </c>
      <c r="C138" s="8">
        <v>60</v>
      </c>
      <c r="D138" s="6">
        <f t="shared" si="46"/>
        <v>60000</v>
      </c>
      <c r="E138" s="6">
        <f t="shared" si="45"/>
        <v>4.7781512503836439</v>
      </c>
      <c r="F138" s="7" t="s">
        <v>71</v>
      </c>
      <c r="G138" s="8" t="s">
        <v>32</v>
      </c>
      <c r="H138" s="7">
        <v>14</v>
      </c>
      <c r="I138" s="14">
        <v>38278</v>
      </c>
      <c r="J138" s="17">
        <v>22</v>
      </c>
      <c r="K138" s="8">
        <f t="shared" si="32"/>
        <v>0.63636363636363635</v>
      </c>
      <c r="L138" s="8">
        <v>13.485291275907965</v>
      </c>
      <c r="M138" s="8">
        <v>8030.6665704515235</v>
      </c>
    </row>
    <row r="139" spans="1:14" x14ac:dyDescent="0.3">
      <c r="A139" s="8" t="s">
        <v>161</v>
      </c>
      <c r="B139" s="10">
        <v>1738</v>
      </c>
      <c r="C139" s="8">
        <v>70</v>
      </c>
      <c r="D139" s="6">
        <f t="shared" si="46"/>
        <v>70000</v>
      </c>
      <c r="E139" s="6">
        <f t="shared" si="45"/>
        <v>4.8450980400142569</v>
      </c>
      <c r="F139" s="7" t="s">
        <v>71</v>
      </c>
      <c r="G139" s="8" t="s">
        <v>36</v>
      </c>
      <c r="H139" s="8">
        <v>18</v>
      </c>
      <c r="I139" s="14">
        <v>36652</v>
      </c>
      <c r="J139" s="17">
        <v>22</v>
      </c>
      <c r="K139" s="8">
        <f t="shared" si="32"/>
        <v>0.81818181818181823</v>
      </c>
      <c r="L139" s="8">
        <v>8.3970607904826906</v>
      </c>
      <c r="M139" s="8">
        <v>6552.7770815955264</v>
      </c>
    </row>
    <row r="140" spans="1:14" x14ac:dyDescent="0.3">
      <c r="A140" s="8" t="s">
        <v>162</v>
      </c>
      <c r="B140" s="8">
        <v>513137</v>
      </c>
      <c r="C140" s="13">
        <v>2</v>
      </c>
      <c r="D140" s="6">
        <f t="shared" ref="D140:D146" si="47">C140*1000</f>
        <v>2000</v>
      </c>
      <c r="E140" s="6">
        <f t="shared" si="45"/>
        <v>3.3010299956639813</v>
      </c>
      <c r="F140" s="8" t="s">
        <v>71</v>
      </c>
      <c r="G140" s="8" t="s">
        <v>26</v>
      </c>
      <c r="I140" s="14"/>
      <c r="J140" s="17">
        <v>22</v>
      </c>
      <c r="L140" s="8">
        <v>101.52940809726715</v>
      </c>
      <c r="M140" s="8">
        <v>3347.7777708901299</v>
      </c>
    </row>
    <row r="141" spans="1:14" x14ac:dyDescent="0.3">
      <c r="A141" s="8" t="s">
        <v>163</v>
      </c>
      <c r="B141" s="8">
        <v>515054</v>
      </c>
      <c r="C141" s="13">
        <v>10.07</v>
      </c>
      <c r="D141" s="6">
        <f t="shared" si="47"/>
        <v>10070</v>
      </c>
      <c r="E141" s="6">
        <f t="shared" si="45"/>
        <v>4.003029470553618</v>
      </c>
      <c r="F141" s="8" t="s">
        <v>71</v>
      </c>
      <c r="G141" s="8" t="s">
        <v>26</v>
      </c>
      <c r="H141" s="8">
        <v>3</v>
      </c>
      <c r="I141" s="14">
        <v>42137</v>
      </c>
      <c r="J141" s="17">
        <v>22.4</v>
      </c>
      <c r="K141" s="8">
        <f t="shared" si="32"/>
        <v>0.13392857142857142</v>
      </c>
      <c r="L141" s="8">
        <v>14.691177606582642</v>
      </c>
      <c r="M141" s="8">
        <v>643.33332604832117</v>
      </c>
    </row>
    <row r="142" spans="1:14" x14ac:dyDescent="0.3">
      <c r="A142" s="8" t="s">
        <v>164</v>
      </c>
      <c r="B142" s="8">
        <v>516052</v>
      </c>
      <c r="C142" s="13">
        <v>10</v>
      </c>
      <c r="D142" s="6">
        <f t="shared" si="47"/>
        <v>10000</v>
      </c>
      <c r="E142" s="6">
        <f t="shared" si="45"/>
        <v>4</v>
      </c>
      <c r="F142" s="8" t="s">
        <v>71</v>
      </c>
      <c r="G142" s="8" t="s">
        <v>26</v>
      </c>
      <c r="H142" s="8">
        <v>2</v>
      </c>
      <c r="I142" s="14">
        <v>42524</v>
      </c>
      <c r="K142" s="14"/>
      <c r="L142" s="24">
        <v>100.80882300348843</v>
      </c>
      <c r="M142" s="8">
        <v>6627.2223461998828</v>
      </c>
    </row>
    <row r="143" spans="1:14" x14ac:dyDescent="0.3">
      <c r="A143" s="8" t="s">
        <v>165</v>
      </c>
      <c r="B143" s="8">
        <v>1934</v>
      </c>
      <c r="C143" s="8">
        <v>75</v>
      </c>
      <c r="D143" s="6">
        <f t="shared" si="47"/>
        <v>75000</v>
      </c>
      <c r="E143" s="6">
        <f t="shared" si="45"/>
        <v>4.8750612633917001</v>
      </c>
      <c r="F143" s="7" t="s">
        <v>71</v>
      </c>
      <c r="G143" s="8" t="s">
        <v>32</v>
      </c>
      <c r="H143" s="7">
        <v>6</v>
      </c>
      <c r="I143" s="14">
        <v>41015</v>
      </c>
      <c r="J143" s="17">
        <v>22.6</v>
      </c>
      <c r="K143" s="8">
        <f t="shared" si="32"/>
        <v>0.26548672566371678</v>
      </c>
      <c r="L143" s="8">
        <v>43.352941011681281</v>
      </c>
      <c r="M143" s="8">
        <v>9689.600772829408</v>
      </c>
    </row>
    <row r="144" spans="1:14" x14ac:dyDescent="0.3">
      <c r="A144" s="8" t="s">
        <v>165</v>
      </c>
      <c r="B144" s="8">
        <v>2039</v>
      </c>
      <c r="C144" s="8">
        <v>50</v>
      </c>
      <c r="D144" s="6">
        <f t="shared" si="47"/>
        <v>50000</v>
      </c>
      <c r="E144" s="6">
        <f t="shared" si="45"/>
        <v>4.6989700043360187</v>
      </c>
      <c r="F144" s="7" t="s">
        <v>71</v>
      </c>
      <c r="G144" s="8" t="s">
        <v>32</v>
      </c>
      <c r="H144" s="7">
        <v>4</v>
      </c>
      <c r="I144" s="14">
        <v>41859</v>
      </c>
      <c r="J144" s="17">
        <v>22.6</v>
      </c>
      <c r="K144" s="8">
        <f t="shared" si="32"/>
        <v>0.17699115044247787</v>
      </c>
      <c r="L144" s="8">
        <v>62.529409703086408</v>
      </c>
      <c r="M144" s="8">
        <v>11315.526958366676</v>
      </c>
    </row>
    <row r="145" spans="1:16" x14ac:dyDescent="0.3">
      <c r="A145" s="8" t="s">
        <v>165</v>
      </c>
      <c r="B145" s="8">
        <v>2051</v>
      </c>
      <c r="C145" s="8">
        <v>40</v>
      </c>
      <c r="D145" s="6">
        <f t="shared" si="47"/>
        <v>40000</v>
      </c>
      <c r="E145" s="6">
        <f t="shared" si="45"/>
        <v>4.6020599913279625</v>
      </c>
      <c r="F145" s="7" t="s">
        <v>71</v>
      </c>
      <c r="G145" s="8" t="s">
        <v>32</v>
      </c>
      <c r="H145" s="7">
        <v>4</v>
      </c>
      <c r="I145" s="14">
        <v>41920</v>
      </c>
      <c r="J145" s="17">
        <v>22.6</v>
      </c>
      <c r="K145" s="8">
        <f t="shared" si="32"/>
        <v>0.17699115044247787</v>
      </c>
      <c r="L145" s="8">
        <v>50.374998178552183</v>
      </c>
      <c r="M145" s="8">
        <v>5497.0069687172208</v>
      </c>
    </row>
    <row r="146" spans="1:16" ht="14.5" customHeight="1" x14ac:dyDescent="0.3">
      <c r="A146" s="8" t="s">
        <v>165</v>
      </c>
      <c r="B146" s="8">
        <v>2071</v>
      </c>
      <c r="C146" s="8">
        <v>75</v>
      </c>
      <c r="D146" s="6">
        <f t="shared" si="47"/>
        <v>75000</v>
      </c>
      <c r="E146" s="6">
        <f t="shared" si="45"/>
        <v>4.8750612633917001</v>
      </c>
      <c r="F146" s="7" t="s">
        <v>71</v>
      </c>
      <c r="G146" s="8" t="s">
        <v>25</v>
      </c>
      <c r="H146" s="7">
        <v>3</v>
      </c>
      <c r="I146" s="14">
        <v>42118</v>
      </c>
      <c r="J146" s="17">
        <v>22.6</v>
      </c>
      <c r="K146" s="8">
        <f t="shared" si="32"/>
        <v>0.13274336283185839</v>
      </c>
      <c r="L146" s="8">
        <v>106.61029428243637</v>
      </c>
      <c r="M146" s="8">
        <v>10360.711102634006</v>
      </c>
    </row>
    <row r="147" spans="1:16" x14ac:dyDescent="0.3">
      <c r="A147" s="8" t="s">
        <v>166</v>
      </c>
      <c r="B147" s="8">
        <v>517004</v>
      </c>
      <c r="C147" s="13">
        <v>3.06</v>
      </c>
      <c r="D147" s="6">
        <f t="shared" ref="D147:D155" si="48">C147*1000</f>
        <v>3060</v>
      </c>
      <c r="E147" s="6">
        <f t="shared" si="45"/>
        <v>3.4857214264815801</v>
      </c>
      <c r="F147" s="8" t="s">
        <v>71</v>
      </c>
      <c r="G147" s="8" t="s">
        <v>26</v>
      </c>
      <c r="H147" s="8">
        <v>1</v>
      </c>
      <c r="I147" s="14">
        <v>43363</v>
      </c>
      <c r="K147" s="14"/>
      <c r="L147" s="8">
        <v>31.066175401210785</v>
      </c>
      <c r="M147" s="8">
        <v>3656.111604902479</v>
      </c>
    </row>
    <row r="148" spans="1:16" x14ac:dyDescent="0.3">
      <c r="A148" s="8" t="s">
        <v>167</v>
      </c>
      <c r="B148" s="8">
        <v>616508</v>
      </c>
      <c r="C148" s="13">
        <v>27.6</v>
      </c>
      <c r="D148" s="6">
        <f t="shared" si="48"/>
        <v>27600</v>
      </c>
      <c r="E148" s="6">
        <f t="shared" si="45"/>
        <v>4.4409090820652173</v>
      </c>
      <c r="F148" s="8" t="s">
        <v>71</v>
      </c>
      <c r="G148" s="8" t="s">
        <v>26</v>
      </c>
      <c r="H148" s="8">
        <v>2</v>
      </c>
      <c r="I148" s="14">
        <v>42581</v>
      </c>
      <c r="J148" s="17">
        <v>17.3</v>
      </c>
      <c r="K148" s="8">
        <f t="shared" si="32"/>
        <v>0.11560693641618497</v>
      </c>
      <c r="L148" s="8">
        <v>25.397059303872727</v>
      </c>
      <c r="M148" s="8">
        <v>6575.00073009067</v>
      </c>
    </row>
    <row r="149" spans="1:16" ht="11.25" customHeight="1" x14ac:dyDescent="0.3">
      <c r="A149" s="8" t="s">
        <v>168</v>
      </c>
      <c r="B149" s="8">
        <v>513050</v>
      </c>
      <c r="C149" s="13">
        <v>128.9</v>
      </c>
      <c r="D149" s="6">
        <f t="shared" si="48"/>
        <v>128900</v>
      </c>
      <c r="E149" s="6">
        <f t="shared" si="45"/>
        <v>5.110252917353403</v>
      </c>
      <c r="F149" s="8" t="s">
        <v>71</v>
      </c>
      <c r="G149" s="8" t="s">
        <v>26</v>
      </c>
      <c r="H149" s="8">
        <v>8</v>
      </c>
      <c r="I149" s="14">
        <v>40542</v>
      </c>
      <c r="J149" s="17">
        <v>39</v>
      </c>
      <c r="K149" s="8">
        <f t="shared" ref="K149:K165" si="49">H149/J149</f>
        <v>0.20512820512820512</v>
      </c>
      <c r="L149" s="8">
        <v>6.5441211181528436</v>
      </c>
      <c r="M149" s="8">
        <v>3153.3331807454424</v>
      </c>
    </row>
    <row r="150" spans="1:16" x14ac:dyDescent="0.3">
      <c r="A150" s="7" t="s">
        <v>169</v>
      </c>
      <c r="B150" s="7">
        <v>2023</v>
      </c>
      <c r="C150" s="7">
        <v>6.43</v>
      </c>
      <c r="D150" s="6">
        <f t="shared" si="48"/>
        <v>6430</v>
      </c>
      <c r="E150" s="6">
        <f t="shared" si="45"/>
        <v>3.8082109729242219</v>
      </c>
      <c r="F150" s="7" t="s">
        <v>71</v>
      </c>
      <c r="G150" s="7" t="s">
        <v>19</v>
      </c>
      <c r="H150" s="7">
        <v>28</v>
      </c>
      <c r="I150" s="7"/>
      <c r="J150" s="29">
        <v>47.1</v>
      </c>
      <c r="K150" s="8">
        <f t="shared" si="49"/>
        <v>0.59447983014861994</v>
      </c>
      <c r="L150" s="10"/>
      <c r="M150" s="8">
        <v>6318.8891177707237</v>
      </c>
    </row>
    <row r="151" spans="1:16" x14ac:dyDescent="0.3">
      <c r="A151" s="7" t="s">
        <v>169</v>
      </c>
      <c r="B151" s="8" t="s">
        <v>170</v>
      </c>
      <c r="C151" s="8">
        <v>6.19</v>
      </c>
      <c r="D151" s="6">
        <f t="shared" si="48"/>
        <v>6190</v>
      </c>
      <c r="E151" s="6">
        <f t="shared" si="45"/>
        <v>3.7916906490201181</v>
      </c>
      <c r="F151" s="8" t="s">
        <v>71</v>
      </c>
      <c r="G151" s="8" t="s">
        <v>19</v>
      </c>
      <c r="H151" s="8">
        <v>21</v>
      </c>
      <c r="J151" s="29">
        <v>47.1</v>
      </c>
      <c r="K151" s="8">
        <f t="shared" si="49"/>
        <v>0.44585987261146498</v>
      </c>
      <c r="L151" s="10">
        <v>28.338230778189267</v>
      </c>
      <c r="M151" s="8">
        <v>4912.5631169637045</v>
      </c>
    </row>
    <row r="152" spans="1:16" x14ac:dyDescent="0.3">
      <c r="A152" s="7" t="s">
        <v>169</v>
      </c>
      <c r="B152" s="8" t="s">
        <v>171</v>
      </c>
      <c r="C152" s="8">
        <v>6.53</v>
      </c>
      <c r="D152" s="6">
        <f t="shared" si="48"/>
        <v>6530</v>
      </c>
      <c r="E152" s="6">
        <f t="shared" si="45"/>
        <v>3.8149131812750738</v>
      </c>
      <c r="F152" s="8" t="s">
        <v>71</v>
      </c>
      <c r="G152" s="8" t="s">
        <v>26</v>
      </c>
      <c r="H152" s="8">
        <v>20</v>
      </c>
      <c r="J152" s="29">
        <v>47.1</v>
      </c>
      <c r="K152" s="8">
        <f t="shared" si="49"/>
        <v>0.42462845010615707</v>
      </c>
      <c r="L152" s="10">
        <v>17.8602952115676</v>
      </c>
      <c r="M152" s="8">
        <v>8957.7493363557041</v>
      </c>
    </row>
    <row r="153" spans="1:16" x14ac:dyDescent="0.3">
      <c r="A153" s="7" t="s">
        <v>169</v>
      </c>
      <c r="B153" s="8">
        <v>1413</v>
      </c>
      <c r="C153" s="8">
        <v>5.55</v>
      </c>
      <c r="D153" s="6">
        <f t="shared" si="48"/>
        <v>5550</v>
      </c>
      <c r="E153" s="6">
        <f t="shared" si="45"/>
        <v>3.7442929831226763</v>
      </c>
      <c r="F153" s="8" t="s">
        <v>71</v>
      </c>
      <c r="G153" s="8" t="s">
        <v>26</v>
      </c>
      <c r="H153" s="8">
        <v>32</v>
      </c>
      <c r="J153" s="29">
        <v>47.1</v>
      </c>
      <c r="K153" s="8">
        <f t="shared" si="49"/>
        <v>0.67940552016985134</v>
      </c>
      <c r="L153" s="24">
        <v>6.3970587095793565</v>
      </c>
      <c r="M153" s="10">
        <v>2473.3335341347588</v>
      </c>
    </row>
    <row r="154" spans="1:16" x14ac:dyDescent="0.3">
      <c r="A154" s="7" t="s">
        <v>169</v>
      </c>
      <c r="B154" s="8" t="s">
        <v>172</v>
      </c>
      <c r="C154" s="8">
        <v>6.62</v>
      </c>
      <c r="D154" s="6">
        <f t="shared" si="48"/>
        <v>6620</v>
      </c>
      <c r="E154" s="6">
        <f t="shared" si="45"/>
        <v>3.8208579894397001</v>
      </c>
      <c r="F154" s="8" t="s">
        <v>71</v>
      </c>
      <c r="G154" s="8" t="s">
        <v>19</v>
      </c>
      <c r="H154" s="8">
        <v>16</v>
      </c>
      <c r="J154" s="29">
        <v>47.1</v>
      </c>
      <c r="K154" s="8">
        <f t="shared" si="49"/>
        <v>0.33970276008492567</v>
      </c>
      <c r="L154" s="10">
        <v>9.3749998948153319</v>
      </c>
      <c r="M154" s="10">
        <v>4685.5556201934814</v>
      </c>
      <c r="N154" s="9"/>
      <c r="O154" s="9"/>
      <c r="P154" s="9"/>
    </row>
    <row r="155" spans="1:16" x14ac:dyDescent="0.3">
      <c r="A155" s="7" t="s">
        <v>169</v>
      </c>
      <c r="B155" s="8" t="s">
        <v>199</v>
      </c>
      <c r="C155" s="8">
        <v>6.51</v>
      </c>
      <c r="D155" s="6">
        <f t="shared" si="48"/>
        <v>6510</v>
      </c>
      <c r="E155" s="6">
        <f t="shared" si="45"/>
        <v>3.8135809885681922</v>
      </c>
      <c r="F155" s="8" t="s">
        <v>71</v>
      </c>
      <c r="G155" s="8" t="s">
        <v>19</v>
      </c>
      <c r="H155" s="8">
        <v>19</v>
      </c>
      <c r="J155" s="29">
        <v>47.1</v>
      </c>
      <c r="K155" s="8">
        <f t="shared" si="49"/>
        <v>0.40339702760084922</v>
      </c>
      <c r="L155" s="8">
        <v>3.4191186200170001</v>
      </c>
      <c r="M155" s="10">
        <v>2856.1105892393325</v>
      </c>
      <c r="N155" s="9"/>
      <c r="O155" s="9"/>
      <c r="P155" s="9"/>
    </row>
    <row r="156" spans="1:16" x14ac:dyDescent="0.3">
      <c r="A156" s="11" t="s">
        <v>173</v>
      </c>
      <c r="B156" s="11" t="s">
        <v>174</v>
      </c>
      <c r="C156" s="11">
        <v>0.28000000000000003</v>
      </c>
      <c r="D156" s="6">
        <f t="shared" ref="D156" si="50">C156*1000</f>
        <v>280</v>
      </c>
      <c r="E156" s="6">
        <f t="shared" si="45"/>
        <v>2.4471580313422194</v>
      </c>
      <c r="F156" s="11" t="s">
        <v>71</v>
      </c>
      <c r="G156" s="11" t="s">
        <v>19</v>
      </c>
      <c r="H156" s="7">
        <v>0.6</v>
      </c>
      <c r="I156" s="7"/>
      <c r="J156" s="29">
        <v>4.2</v>
      </c>
      <c r="K156" s="8">
        <f t="shared" si="49"/>
        <v>0.14285714285714285</v>
      </c>
      <c r="L156" s="10">
        <v>185.45384457661555</v>
      </c>
      <c r="M156" s="10">
        <v>14063.704309816714</v>
      </c>
      <c r="N156" s="9"/>
      <c r="O156" s="9"/>
      <c r="P156" s="9"/>
    </row>
    <row r="157" spans="1:16" x14ac:dyDescent="0.3">
      <c r="A157" s="6" t="s">
        <v>175</v>
      </c>
      <c r="B157" s="6" t="s">
        <v>176</v>
      </c>
      <c r="C157" s="6">
        <v>2.63</v>
      </c>
      <c r="D157" s="6">
        <f t="shared" ref="D157:D158" si="51">C157*1000</f>
        <v>2630</v>
      </c>
      <c r="E157" s="6">
        <f t="shared" si="45"/>
        <v>3.419955748489758</v>
      </c>
      <c r="F157" s="7" t="s">
        <v>71</v>
      </c>
      <c r="G157" s="6" t="s">
        <v>86</v>
      </c>
      <c r="H157" s="6">
        <v>4</v>
      </c>
      <c r="J157" s="17">
        <v>13.9</v>
      </c>
      <c r="K157" s="8">
        <f t="shared" si="49"/>
        <v>0.28776978417266186</v>
      </c>
      <c r="L157" s="8">
        <v>36.264701871310962</v>
      </c>
      <c r="M157" s="10">
        <v>19339.443359375</v>
      </c>
      <c r="N157" s="9"/>
      <c r="O157" s="9"/>
      <c r="P157" s="9"/>
    </row>
    <row r="158" spans="1:16" x14ac:dyDescent="0.3">
      <c r="A158" s="6" t="s">
        <v>175</v>
      </c>
      <c r="B158" s="6" t="s">
        <v>177</v>
      </c>
      <c r="C158" s="6">
        <v>2.67</v>
      </c>
      <c r="D158" s="6">
        <f t="shared" si="51"/>
        <v>2670</v>
      </c>
      <c r="E158" s="6">
        <f t="shared" si="45"/>
        <v>3.4265112613645754</v>
      </c>
      <c r="F158" s="7" t="s">
        <v>71</v>
      </c>
      <c r="G158" s="6" t="s">
        <v>99</v>
      </c>
      <c r="H158" s="10">
        <v>9.5</v>
      </c>
      <c r="J158" s="17">
        <v>13.9</v>
      </c>
      <c r="K158" s="8">
        <f t="shared" si="49"/>
        <v>0.68345323741007191</v>
      </c>
      <c r="L158" s="8">
        <v>19.147063072989969</v>
      </c>
      <c r="M158" s="9"/>
      <c r="N158" s="9"/>
      <c r="O158" s="9"/>
      <c r="P158" s="9"/>
    </row>
    <row r="159" spans="1:16" x14ac:dyDescent="0.3">
      <c r="A159" s="6" t="s">
        <v>178</v>
      </c>
      <c r="B159" s="6" t="s">
        <v>179</v>
      </c>
      <c r="C159" s="6">
        <v>4.6500000000000004</v>
      </c>
      <c r="D159" s="6">
        <f t="shared" ref="D159:D165" si="52">C159*1000</f>
        <v>4650</v>
      </c>
      <c r="E159" s="6">
        <f t="shared" si="45"/>
        <v>3.667452952889954</v>
      </c>
      <c r="F159" s="7" t="s">
        <v>71</v>
      </c>
      <c r="G159" s="6" t="s">
        <v>99</v>
      </c>
      <c r="H159" s="7">
        <v>3</v>
      </c>
      <c r="I159" s="14"/>
      <c r="J159" s="17">
        <v>6.6</v>
      </c>
      <c r="K159" s="8">
        <f t="shared" si="49"/>
        <v>0.45454545454545459</v>
      </c>
      <c r="L159" s="8">
        <v>72.014708799474391</v>
      </c>
      <c r="M159" s="8">
        <v>13956.665774451361</v>
      </c>
    </row>
    <row r="160" spans="1:16" x14ac:dyDescent="0.3">
      <c r="A160" s="7" t="s">
        <v>180</v>
      </c>
      <c r="B160" s="7" t="s">
        <v>181</v>
      </c>
      <c r="C160" s="7">
        <v>15.2</v>
      </c>
      <c r="D160" s="6">
        <f t="shared" si="52"/>
        <v>15200</v>
      </c>
      <c r="E160" s="6">
        <f t="shared" si="45"/>
        <v>4.1818435879447726</v>
      </c>
      <c r="F160" s="7" t="s">
        <v>71</v>
      </c>
      <c r="G160" s="11" t="s">
        <v>79</v>
      </c>
      <c r="H160" s="7">
        <v>9</v>
      </c>
      <c r="I160" s="31">
        <v>39965</v>
      </c>
      <c r="J160" s="17">
        <v>15.2</v>
      </c>
      <c r="K160" s="8">
        <f t="shared" si="49"/>
        <v>0.5921052631578948</v>
      </c>
      <c r="L160" s="8">
        <v>57.57352892090293</v>
      </c>
      <c r="M160" s="8">
        <v>6349.333187527126</v>
      </c>
    </row>
    <row r="161" spans="1:16" x14ac:dyDescent="0.3">
      <c r="A161" s="7" t="s">
        <v>180</v>
      </c>
      <c r="B161" s="7" t="s">
        <v>182</v>
      </c>
      <c r="C161" s="7">
        <v>10.9</v>
      </c>
      <c r="D161" s="6">
        <f t="shared" si="52"/>
        <v>10900</v>
      </c>
      <c r="E161" s="6">
        <f t="shared" si="45"/>
        <v>4.0374264979406238</v>
      </c>
      <c r="F161" s="7" t="s">
        <v>71</v>
      </c>
      <c r="G161" s="7" t="s">
        <v>49</v>
      </c>
      <c r="H161" s="7">
        <v>9</v>
      </c>
      <c r="I161" s="31">
        <v>40087</v>
      </c>
      <c r="J161" s="17">
        <v>15.2</v>
      </c>
      <c r="K161" s="8">
        <f t="shared" si="49"/>
        <v>0.5921052631578948</v>
      </c>
      <c r="L161" s="8">
        <v>94.191169107661523</v>
      </c>
      <c r="M161" s="8">
        <v>8258.2225341796857</v>
      </c>
    </row>
    <row r="162" spans="1:16" x14ac:dyDescent="0.3">
      <c r="A162" s="7" t="s">
        <v>180</v>
      </c>
      <c r="B162" s="7" t="s">
        <v>183</v>
      </c>
      <c r="C162" s="7">
        <v>16.350000000000001</v>
      </c>
      <c r="D162" s="6">
        <f t="shared" si="52"/>
        <v>16350.000000000002</v>
      </c>
      <c r="E162" s="6">
        <f t="shared" si="45"/>
        <v>4.2135177569963052</v>
      </c>
      <c r="F162" s="7" t="s">
        <v>71</v>
      </c>
      <c r="G162" s="7" t="s">
        <v>36</v>
      </c>
      <c r="H162" s="7">
        <v>6</v>
      </c>
      <c r="I162" s="31">
        <v>40940</v>
      </c>
      <c r="J162" s="17">
        <v>15.2</v>
      </c>
      <c r="K162" s="8">
        <f t="shared" si="49"/>
        <v>0.39473684210526316</v>
      </c>
      <c r="L162" s="8">
        <v>34.87498451681698</v>
      </c>
      <c r="M162" s="8">
        <v>607.99975585937489</v>
      </c>
    </row>
    <row r="163" spans="1:16" x14ac:dyDescent="0.3">
      <c r="A163" s="7" t="s">
        <v>180</v>
      </c>
      <c r="B163" s="7" t="s">
        <v>184</v>
      </c>
      <c r="C163" s="7">
        <v>11.6</v>
      </c>
      <c r="D163" s="6">
        <f t="shared" si="52"/>
        <v>11600</v>
      </c>
      <c r="E163" s="6">
        <f t="shared" si="45"/>
        <v>4.0644579892269181</v>
      </c>
      <c r="F163" s="7" t="s">
        <v>71</v>
      </c>
      <c r="G163" s="7" t="s">
        <v>49</v>
      </c>
      <c r="H163" s="7">
        <v>4</v>
      </c>
      <c r="I163" s="31">
        <v>41912</v>
      </c>
      <c r="J163" s="17">
        <v>15.2</v>
      </c>
      <c r="K163" s="8">
        <f t="shared" si="49"/>
        <v>0.26315789473684209</v>
      </c>
      <c r="L163" s="8">
        <v>71.536767202265125</v>
      </c>
      <c r="M163" s="8">
        <v>6673.7784881591788</v>
      </c>
    </row>
    <row r="164" spans="1:16" x14ac:dyDescent="0.3">
      <c r="A164" s="7" t="s">
        <v>180</v>
      </c>
      <c r="B164" s="7" t="s">
        <v>185</v>
      </c>
      <c r="C164" s="7">
        <v>11.3</v>
      </c>
      <c r="D164" s="6">
        <f t="shared" si="52"/>
        <v>11300</v>
      </c>
      <c r="E164" s="6">
        <f t="shared" si="45"/>
        <v>4.0530784434834199</v>
      </c>
      <c r="F164" s="7" t="s">
        <v>71</v>
      </c>
      <c r="G164" s="7" t="s">
        <v>49</v>
      </c>
      <c r="H164" s="7">
        <v>5</v>
      </c>
      <c r="I164" s="31">
        <v>41554</v>
      </c>
      <c r="J164" s="17">
        <v>15.2</v>
      </c>
      <c r="K164" s="8">
        <f t="shared" si="49"/>
        <v>0.32894736842105265</v>
      </c>
      <c r="L164" s="8">
        <v>32.426478301777557</v>
      </c>
      <c r="M164" s="10">
        <v>5880.0003865559893</v>
      </c>
      <c r="N164" s="9"/>
      <c r="O164" s="9"/>
      <c r="P164" s="9"/>
    </row>
    <row r="165" spans="1:16" x14ac:dyDescent="0.3">
      <c r="A165" s="7" t="s">
        <v>180</v>
      </c>
      <c r="B165" s="7" t="s">
        <v>186</v>
      </c>
      <c r="C165" s="7">
        <v>9.3000000000000007</v>
      </c>
      <c r="D165" s="6">
        <f t="shared" si="52"/>
        <v>9300</v>
      </c>
      <c r="E165" s="6">
        <f t="shared" si="45"/>
        <v>3.9684829485539352</v>
      </c>
      <c r="F165" s="7" t="s">
        <v>71</v>
      </c>
      <c r="G165" s="7" t="s">
        <v>49</v>
      </c>
      <c r="H165" s="10">
        <v>2</v>
      </c>
      <c r="I165" s="31">
        <v>42620</v>
      </c>
      <c r="J165" s="17">
        <v>15.2</v>
      </c>
      <c r="K165" s="8">
        <f t="shared" si="49"/>
        <v>0.13157894736842105</v>
      </c>
      <c r="L165" s="8">
        <v>38.411761978093324</v>
      </c>
      <c r="M165" s="10">
        <v>10571.555091857908</v>
      </c>
      <c r="N165" s="9"/>
      <c r="O165" s="9"/>
      <c r="P165" s="9"/>
    </row>
    <row r="166" spans="1:16" x14ac:dyDescent="0.3">
      <c r="A166" s="8" t="s">
        <v>187</v>
      </c>
      <c r="B166" s="8">
        <v>1959</v>
      </c>
      <c r="C166" s="8">
        <v>41</v>
      </c>
      <c r="D166" s="6">
        <f t="shared" ref="D166:D208" si="53">C166*1000</f>
        <v>41000</v>
      </c>
      <c r="E166" s="6">
        <f t="shared" si="45"/>
        <v>4.6127838567197355</v>
      </c>
      <c r="F166" s="7" t="s">
        <v>71</v>
      </c>
      <c r="G166" s="8" t="s">
        <v>25</v>
      </c>
      <c r="H166" s="7">
        <v>6</v>
      </c>
      <c r="I166" s="32">
        <v>41152</v>
      </c>
      <c r="J166" s="17">
        <v>60.1</v>
      </c>
      <c r="K166" s="8">
        <f t="shared" ref="K166:K208" si="54">H166/J166</f>
        <v>9.9833610648918464E-2</v>
      </c>
      <c r="L166" s="8">
        <v>43.352939916007664</v>
      </c>
      <c r="M166" s="8">
        <v>8810.3413101196275</v>
      </c>
    </row>
    <row r="167" spans="1:16" x14ac:dyDescent="0.3">
      <c r="A167" s="8" t="s">
        <v>187</v>
      </c>
      <c r="B167" s="8">
        <v>2068</v>
      </c>
      <c r="C167" s="8">
        <v>163</v>
      </c>
      <c r="D167" s="6">
        <f t="shared" si="53"/>
        <v>163000</v>
      </c>
      <c r="E167" s="6">
        <f t="shared" si="45"/>
        <v>5.2121876044039581</v>
      </c>
      <c r="F167" s="7" t="s">
        <v>71</v>
      </c>
      <c r="G167" s="8" t="s">
        <v>25</v>
      </c>
      <c r="H167" s="7">
        <v>35</v>
      </c>
      <c r="I167" s="32">
        <v>30615</v>
      </c>
      <c r="J167" s="17">
        <v>60.1</v>
      </c>
      <c r="K167" s="8">
        <f t="shared" si="54"/>
        <v>0.58236272878535777</v>
      </c>
      <c r="L167" s="8">
        <v>36.875000841477302</v>
      </c>
      <c r="M167" s="8">
        <v>4072.5628054300942</v>
      </c>
    </row>
    <row r="168" spans="1:16" x14ac:dyDescent="0.3">
      <c r="A168" s="8" t="s">
        <v>187</v>
      </c>
      <c r="B168" s="8">
        <v>2069</v>
      </c>
      <c r="C168" s="8">
        <v>87.3</v>
      </c>
      <c r="D168" s="6">
        <f t="shared" si="53"/>
        <v>87300</v>
      </c>
      <c r="E168" s="6">
        <f t="shared" si="45"/>
        <v>4.9410142437055695</v>
      </c>
      <c r="F168" s="7" t="s">
        <v>71</v>
      </c>
      <c r="G168" s="8" t="s">
        <v>25</v>
      </c>
      <c r="H168" s="7">
        <v>9</v>
      </c>
      <c r="I168" s="32">
        <v>40021</v>
      </c>
      <c r="J168" s="17">
        <v>60.1</v>
      </c>
      <c r="K168" s="8">
        <f t="shared" si="54"/>
        <v>0.14975041597337771</v>
      </c>
      <c r="L168" s="8">
        <v>34.955882482668933</v>
      </c>
      <c r="M168" s="10">
        <v>9254.7853307088208</v>
      </c>
      <c r="N168" s="9"/>
      <c r="O168" s="9"/>
      <c r="P168" s="9"/>
    </row>
    <row r="169" spans="1:16" x14ac:dyDescent="0.3">
      <c r="A169" s="8" t="s">
        <v>187</v>
      </c>
      <c r="B169" s="10">
        <v>2070</v>
      </c>
      <c r="C169" s="10">
        <v>106.8</v>
      </c>
      <c r="D169" s="6">
        <f t="shared" si="53"/>
        <v>106800</v>
      </c>
      <c r="E169" s="6">
        <f t="shared" si="45"/>
        <v>5.0285712526925375</v>
      </c>
      <c r="F169" s="7" t="s">
        <v>71</v>
      </c>
      <c r="G169" s="10" t="s">
        <v>32</v>
      </c>
      <c r="H169" s="10">
        <v>44</v>
      </c>
      <c r="I169" s="33">
        <v>27257</v>
      </c>
      <c r="J169" s="17">
        <v>60.1</v>
      </c>
      <c r="K169" s="8">
        <f t="shared" si="54"/>
        <v>0.73211314475873546</v>
      </c>
      <c r="L169" s="8">
        <v>30.985296061810327</v>
      </c>
      <c r="M169" s="10">
        <v>5023.6736805951141</v>
      </c>
      <c r="N169" s="9"/>
      <c r="O169" s="9"/>
      <c r="P169" s="9"/>
    </row>
    <row r="170" spans="1:16" x14ac:dyDescent="0.3">
      <c r="A170" s="20" t="s">
        <v>189</v>
      </c>
      <c r="B170" s="20">
        <v>13200</v>
      </c>
      <c r="C170" s="8">
        <v>6.5</v>
      </c>
      <c r="D170" s="6">
        <f t="shared" si="53"/>
        <v>6500</v>
      </c>
      <c r="E170" s="6">
        <f t="shared" si="45"/>
        <v>3.8129133566428557</v>
      </c>
      <c r="F170" s="7" t="s">
        <v>71</v>
      </c>
      <c r="G170" s="6"/>
      <c r="H170" s="6">
        <v>10.25</v>
      </c>
      <c r="J170" s="17">
        <v>14.1</v>
      </c>
      <c r="K170" s="8">
        <f t="shared" si="54"/>
        <v>0.72695035460992907</v>
      </c>
      <c r="L170" s="8">
        <v>17.764704262509067</v>
      </c>
      <c r="M170" s="8">
        <v>2352.2221941418115</v>
      </c>
    </row>
    <row r="171" spans="1:16" x14ac:dyDescent="0.3">
      <c r="A171" s="6" t="s">
        <v>190</v>
      </c>
      <c r="B171" s="20">
        <v>14095</v>
      </c>
      <c r="C171" s="8">
        <v>31</v>
      </c>
      <c r="D171" s="6">
        <f t="shared" si="53"/>
        <v>31000</v>
      </c>
      <c r="E171" s="6">
        <f t="shared" si="45"/>
        <v>4.4913616938342731</v>
      </c>
      <c r="F171" s="7" t="s">
        <v>71</v>
      </c>
      <c r="G171" s="6" t="s">
        <v>19</v>
      </c>
      <c r="H171" s="6">
        <v>3.4167000000000001</v>
      </c>
      <c r="J171" s="17">
        <v>20.6</v>
      </c>
      <c r="K171" s="8">
        <f t="shared" si="54"/>
        <v>0.16585922330097086</v>
      </c>
      <c r="L171" s="8">
        <v>21.507352222414578</v>
      </c>
      <c r="M171" s="8">
        <v>968.33330710728967</v>
      </c>
    </row>
    <row r="172" spans="1:16" x14ac:dyDescent="0.3">
      <c r="A172" s="19" t="s">
        <v>191</v>
      </c>
      <c r="B172" s="19">
        <v>103556</v>
      </c>
      <c r="C172" s="8">
        <v>23.129251700680271</v>
      </c>
      <c r="D172" s="6">
        <f t="shared" si="53"/>
        <v>23129.25170068027</v>
      </c>
      <c r="E172" s="6">
        <f t="shared" si="45"/>
        <v>4.3641615822940789</v>
      </c>
      <c r="F172" s="7" t="s">
        <v>71</v>
      </c>
      <c r="G172" s="19" t="s">
        <v>19</v>
      </c>
      <c r="H172" s="19">
        <v>2</v>
      </c>
      <c r="J172" s="17">
        <v>16.8</v>
      </c>
      <c r="K172" s="8">
        <f t="shared" si="54"/>
        <v>0.11904761904761904</v>
      </c>
      <c r="L172" s="8">
        <v>27.639704881345526</v>
      </c>
      <c r="M172" s="8">
        <v>1573.3332003487478</v>
      </c>
    </row>
    <row r="173" spans="1:16" x14ac:dyDescent="0.3">
      <c r="A173" s="19" t="s">
        <v>191</v>
      </c>
      <c r="B173" s="19">
        <v>103557</v>
      </c>
      <c r="C173" s="8">
        <v>23.356009070294785</v>
      </c>
      <c r="D173" s="6">
        <f t="shared" si="53"/>
        <v>23356.009070294785</v>
      </c>
      <c r="E173" s="6">
        <f t="shared" si="45"/>
        <v>4.3683986352373338</v>
      </c>
      <c r="F173" s="7" t="s">
        <v>71</v>
      </c>
      <c r="G173" s="19" t="s">
        <v>19</v>
      </c>
      <c r="H173" s="6">
        <v>2</v>
      </c>
      <c r="J173" s="17">
        <v>16.8</v>
      </c>
      <c r="K173" s="8">
        <f t="shared" si="54"/>
        <v>0.11904761904761904</v>
      </c>
      <c r="L173" s="8">
        <v>25.750000976464328</v>
      </c>
      <c r="M173" s="8">
        <v>1388.8886139127944</v>
      </c>
    </row>
    <row r="174" spans="1:16" x14ac:dyDescent="0.3">
      <c r="A174" s="6" t="s">
        <v>191</v>
      </c>
      <c r="B174" s="23">
        <v>103457</v>
      </c>
      <c r="C174" s="8">
        <v>16.780045351473923</v>
      </c>
      <c r="D174" s="6">
        <f t="shared" si="53"/>
        <v>16780.045351473924</v>
      </c>
      <c r="E174" s="6">
        <f t="shared" si="45"/>
        <v>4.2247931302631381</v>
      </c>
      <c r="F174" s="7" t="s">
        <v>71</v>
      </c>
      <c r="G174" s="6" t="s">
        <v>19</v>
      </c>
      <c r="H174" s="6">
        <v>7</v>
      </c>
      <c r="J174" s="17">
        <v>16.8</v>
      </c>
      <c r="K174" s="8">
        <f t="shared" si="54"/>
        <v>0.41666666666666663</v>
      </c>
      <c r="L174" s="8">
        <v>2.9779412553590889</v>
      </c>
      <c r="M174" s="8">
        <v>770.00001059638134</v>
      </c>
    </row>
    <row r="175" spans="1:16" x14ac:dyDescent="0.3">
      <c r="A175" s="6" t="s">
        <v>191</v>
      </c>
      <c r="B175" s="6">
        <v>511108</v>
      </c>
      <c r="C175" s="8">
        <v>27.8</v>
      </c>
      <c r="D175" s="6">
        <f t="shared" si="53"/>
        <v>27800</v>
      </c>
      <c r="E175" s="6">
        <f t="shared" si="45"/>
        <v>4.4440447959180762</v>
      </c>
      <c r="F175" s="7" t="s">
        <v>71</v>
      </c>
      <c r="G175" s="6" t="s">
        <v>19</v>
      </c>
      <c r="H175" s="6">
        <v>6.9160000000000004</v>
      </c>
      <c r="J175" s="17">
        <v>16.8</v>
      </c>
      <c r="K175" s="8">
        <f t="shared" si="54"/>
        <v>0.41166666666666668</v>
      </c>
      <c r="L175" s="8">
        <v>7.1911766511552484</v>
      </c>
      <c r="M175" s="8">
        <v>344.4444535838233</v>
      </c>
    </row>
    <row r="176" spans="1:16" x14ac:dyDescent="0.3">
      <c r="A176" s="6" t="s">
        <v>191</v>
      </c>
      <c r="B176" s="6">
        <v>511107</v>
      </c>
      <c r="C176" s="8">
        <v>27.85</v>
      </c>
      <c r="D176" s="6">
        <f t="shared" si="53"/>
        <v>27850</v>
      </c>
      <c r="E176" s="6">
        <f t="shared" si="45"/>
        <v>4.4448251995097481</v>
      </c>
      <c r="F176" s="7" t="s">
        <v>71</v>
      </c>
      <c r="G176" s="6" t="s">
        <v>26</v>
      </c>
      <c r="H176" s="6">
        <v>6.66</v>
      </c>
      <c r="J176" s="17">
        <v>16.8</v>
      </c>
      <c r="K176" s="8">
        <f t="shared" si="54"/>
        <v>0.39642857142857141</v>
      </c>
      <c r="L176" s="8">
        <v>60.647057768176587</v>
      </c>
      <c r="M176" s="8">
        <v>1561.6667501131692</v>
      </c>
    </row>
    <row r="177" spans="1:13" x14ac:dyDescent="0.3">
      <c r="A177" s="6" t="s">
        <v>191</v>
      </c>
      <c r="B177" s="6">
        <v>517158</v>
      </c>
      <c r="C177" s="8">
        <v>29.5</v>
      </c>
      <c r="D177" s="6">
        <f t="shared" si="53"/>
        <v>29500</v>
      </c>
      <c r="E177" s="6">
        <f t="shared" si="45"/>
        <v>4.4698220159781634</v>
      </c>
      <c r="F177" s="7" t="s">
        <v>71</v>
      </c>
      <c r="G177" s="6" t="s">
        <v>19</v>
      </c>
      <c r="H177" s="6">
        <v>8.4160000000000004</v>
      </c>
      <c r="J177" s="17">
        <v>16.8</v>
      </c>
      <c r="K177" s="8">
        <f t="shared" si="54"/>
        <v>0.50095238095238093</v>
      </c>
      <c r="L177" s="8">
        <v>38.536767381079059</v>
      </c>
      <c r="M177" s="8">
        <v>3224.4444455040825</v>
      </c>
    </row>
    <row r="178" spans="1:13" x14ac:dyDescent="0.3">
      <c r="A178" s="6" t="s">
        <v>192</v>
      </c>
      <c r="B178" s="6">
        <v>102118</v>
      </c>
      <c r="C178" s="8">
        <v>30.4</v>
      </c>
      <c r="D178" s="6">
        <f t="shared" si="53"/>
        <v>30400</v>
      </c>
      <c r="E178" s="6">
        <f t="shared" si="45"/>
        <v>4.4828735836087539</v>
      </c>
      <c r="F178" s="7" t="s">
        <v>71</v>
      </c>
      <c r="G178" s="6" t="s">
        <v>19</v>
      </c>
      <c r="H178" s="6">
        <v>1.9159999999999999</v>
      </c>
      <c r="J178" s="17">
        <v>17</v>
      </c>
      <c r="K178" s="8">
        <f t="shared" si="54"/>
        <v>0.11270588235294117</v>
      </c>
      <c r="L178" s="8">
        <v>13.176471284207176</v>
      </c>
      <c r="M178" s="8">
        <v>1023.8888096809387</v>
      </c>
    </row>
    <row r="179" spans="1:13" x14ac:dyDescent="0.3">
      <c r="A179" s="6" t="s">
        <v>192</v>
      </c>
      <c r="B179" s="6">
        <v>102218</v>
      </c>
      <c r="C179" s="8">
        <v>27.6</v>
      </c>
      <c r="D179" s="6">
        <f t="shared" si="53"/>
        <v>27600</v>
      </c>
      <c r="E179" s="6">
        <f t="shared" si="45"/>
        <v>4.4409090820652173</v>
      </c>
      <c r="F179" s="7" t="s">
        <v>71</v>
      </c>
      <c r="G179" s="6" t="s">
        <v>26</v>
      </c>
      <c r="H179" s="6">
        <v>1.9159999999999999</v>
      </c>
      <c r="J179" s="17">
        <v>17</v>
      </c>
      <c r="K179" s="8">
        <f t="shared" si="54"/>
        <v>0.11270588235294117</v>
      </c>
      <c r="L179" s="8">
        <v>18.139706227709265</v>
      </c>
      <c r="M179" s="8">
        <v>2875.0002945794004</v>
      </c>
    </row>
    <row r="180" spans="1:13" x14ac:dyDescent="0.3">
      <c r="A180" s="6" t="s">
        <v>192</v>
      </c>
      <c r="B180" s="6">
        <v>102318</v>
      </c>
      <c r="C180" s="8">
        <v>30.4</v>
      </c>
      <c r="D180" s="6">
        <f t="shared" si="53"/>
        <v>30400</v>
      </c>
      <c r="E180" s="6">
        <f t="shared" si="45"/>
        <v>4.4828735836087539</v>
      </c>
      <c r="F180" s="7" t="s">
        <v>71</v>
      </c>
      <c r="G180" s="6" t="s">
        <v>19</v>
      </c>
      <c r="H180" s="6">
        <v>1.9159999999999999</v>
      </c>
      <c r="J180" s="17">
        <v>17</v>
      </c>
      <c r="K180" s="8">
        <f t="shared" si="54"/>
        <v>0.11270588235294117</v>
      </c>
      <c r="L180" s="8">
        <v>12.926471434971866</v>
      </c>
      <c r="M180" s="8">
        <v>962.77798864576539</v>
      </c>
    </row>
    <row r="181" spans="1:13" x14ac:dyDescent="0.3">
      <c r="A181" s="6" t="s">
        <v>193</v>
      </c>
      <c r="B181" s="6">
        <v>1200</v>
      </c>
      <c r="C181" s="8">
        <v>13.3</v>
      </c>
      <c r="D181" s="6">
        <f t="shared" si="53"/>
        <v>13300</v>
      </c>
      <c r="E181" s="6">
        <f t="shared" si="45"/>
        <v>4.1238516409670858</v>
      </c>
      <c r="F181" s="7" t="s">
        <v>71</v>
      </c>
      <c r="G181" s="6" t="s">
        <v>19</v>
      </c>
      <c r="H181" s="6">
        <v>7</v>
      </c>
      <c r="J181" s="17">
        <v>21.8</v>
      </c>
      <c r="K181" s="8">
        <f t="shared" si="54"/>
        <v>0.32110091743119262</v>
      </c>
      <c r="L181" s="8">
        <v>15.257355991531821</v>
      </c>
      <c r="M181" s="8">
        <v>9755.5565071105939</v>
      </c>
    </row>
    <row r="182" spans="1:13" x14ac:dyDescent="0.3">
      <c r="A182" s="6" t="s">
        <v>193</v>
      </c>
      <c r="B182" s="6">
        <v>1213</v>
      </c>
      <c r="C182" s="8">
        <v>16.2</v>
      </c>
      <c r="D182" s="6">
        <f t="shared" si="53"/>
        <v>16200</v>
      </c>
      <c r="E182" s="6">
        <f t="shared" si="45"/>
        <v>4.2095150145426308</v>
      </c>
      <c r="F182" s="7" t="s">
        <v>71</v>
      </c>
      <c r="G182" s="6" t="s">
        <v>26</v>
      </c>
      <c r="H182" s="6">
        <v>7</v>
      </c>
      <c r="J182" s="17">
        <v>21.8</v>
      </c>
      <c r="K182" s="8">
        <f t="shared" si="54"/>
        <v>0.32110091743119262</v>
      </c>
      <c r="L182" s="8">
        <v>52.272059531772847</v>
      </c>
      <c r="M182" s="8">
        <v>12330.34173256203</v>
      </c>
    </row>
    <row r="183" spans="1:13" x14ac:dyDescent="0.3">
      <c r="A183" s="6" t="s">
        <v>193</v>
      </c>
      <c r="B183" s="6">
        <v>1221</v>
      </c>
      <c r="C183" s="8">
        <v>16.100000000000001</v>
      </c>
      <c r="D183" s="6">
        <f t="shared" si="53"/>
        <v>16100.000000000002</v>
      </c>
      <c r="E183" s="6">
        <f t="shared" si="45"/>
        <v>4.20682587603185</v>
      </c>
      <c r="F183" s="7" t="s">
        <v>71</v>
      </c>
      <c r="G183" s="6" t="s">
        <v>26</v>
      </c>
      <c r="H183" s="6">
        <v>7</v>
      </c>
      <c r="J183" s="17">
        <v>21.8</v>
      </c>
      <c r="K183" s="8">
        <f t="shared" si="54"/>
        <v>0.32110091743119262</v>
      </c>
      <c r="L183" s="8">
        <v>49.264702796936042</v>
      </c>
      <c r="M183" s="8">
        <v>12467.378109091298</v>
      </c>
    </row>
    <row r="184" spans="1:13" x14ac:dyDescent="0.3">
      <c r="A184" s="6" t="s">
        <v>193</v>
      </c>
      <c r="B184" s="6">
        <v>1250</v>
      </c>
      <c r="C184" s="8">
        <v>12.9</v>
      </c>
      <c r="D184" s="6">
        <f t="shared" si="53"/>
        <v>12900</v>
      </c>
      <c r="E184" s="6">
        <f t="shared" si="45"/>
        <v>4.1105897102992488</v>
      </c>
      <c r="F184" s="7" t="s">
        <v>71</v>
      </c>
      <c r="G184" s="6" t="s">
        <v>19</v>
      </c>
      <c r="H184" s="6">
        <v>7</v>
      </c>
      <c r="J184" s="17">
        <v>21.8</v>
      </c>
      <c r="K184" s="8">
        <f t="shared" si="54"/>
        <v>0.32110091743119262</v>
      </c>
      <c r="L184" s="8">
        <v>18.213237979832819</v>
      </c>
      <c r="M184" s="8">
        <v>10410.555591053431</v>
      </c>
    </row>
    <row r="185" spans="1:13" x14ac:dyDescent="0.3">
      <c r="A185" s="6" t="s">
        <v>193</v>
      </c>
      <c r="B185" s="6">
        <v>1331</v>
      </c>
      <c r="C185" s="8">
        <v>16.5</v>
      </c>
      <c r="D185" s="6">
        <f t="shared" si="53"/>
        <v>16500</v>
      </c>
      <c r="E185" s="6">
        <f t="shared" si="45"/>
        <v>4.2174839442139067</v>
      </c>
      <c r="F185" s="7" t="s">
        <v>71</v>
      </c>
      <c r="G185" s="6" t="s">
        <v>26</v>
      </c>
      <c r="H185" s="6">
        <v>6</v>
      </c>
      <c r="J185" s="17">
        <v>21.8</v>
      </c>
      <c r="K185" s="8">
        <f t="shared" si="54"/>
        <v>0.27522935779816515</v>
      </c>
      <c r="L185" s="8">
        <v>12.345585823059082</v>
      </c>
      <c r="M185" s="8">
        <v>9937.7785025702578</v>
      </c>
    </row>
    <row r="186" spans="1:13" x14ac:dyDescent="0.3">
      <c r="A186" s="6" t="s">
        <v>193</v>
      </c>
      <c r="B186" s="6">
        <v>1351</v>
      </c>
      <c r="C186" s="8">
        <v>17.3</v>
      </c>
      <c r="D186" s="6">
        <f t="shared" si="53"/>
        <v>17300</v>
      </c>
      <c r="E186" s="6">
        <f t="shared" si="45"/>
        <v>4.238046103128795</v>
      </c>
      <c r="F186" s="7" t="s">
        <v>71</v>
      </c>
      <c r="G186" s="6" t="s">
        <v>26</v>
      </c>
      <c r="H186" s="6">
        <v>6</v>
      </c>
      <c r="J186" s="17">
        <v>21.8</v>
      </c>
      <c r="K186" s="8">
        <f t="shared" si="54"/>
        <v>0.27522935779816515</v>
      </c>
      <c r="L186" s="8">
        <v>46.558822849217592</v>
      </c>
      <c r="M186" s="8">
        <v>10248.860116859718</v>
      </c>
    </row>
    <row r="187" spans="1:13" x14ac:dyDescent="0.3">
      <c r="A187" s="6" t="s">
        <v>193</v>
      </c>
      <c r="B187" s="6">
        <v>1360</v>
      </c>
      <c r="C187" s="8">
        <v>12</v>
      </c>
      <c r="D187" s="6">
        <f t="shared" si="53"/>
        <v>12000</v>
      </c>
      <c r="E187" s="6">
        <f t="shared" si="45"/>
        <v>4.0791812460476251</v>
      </c>
      <c r="F187" s="7" t="s">
        <v>71</v>
      </c>
      <c r="G187" s="6" t="s">
        <v>19</v>
      </c>
      <c r="H187" s="6">
        <v>6</v>
      </c>
      <c r="J187" s="17">
        <v>21.8</v>
      </c>
      <c r="K187" s="8">
        <f t="shared" si="54"/>
        <v>0.27522935779816515</v>
      </c>
      <c r="L187" s="8">
        <v>27.242647006231195</v>
      </c>
      <c r="M187" s="8">
        <v>9885.1552235356085</v>
      </c>
    </row>
    <row r="188" spans="1:13" x14ac:dyDescent="0.3">
      <c r="A188" s="6" t="s">
        <v>193</v>
      </c>
      <c r="B188" s="6">
        <v>1370</v>
      </c>
      <c r="C188" s="8">
        <v>16</v>
      </c>
      <c r="D188" s="6">
        <f t="shared" si="53"/>
        <v>16000</v>
      </c>
      <c r="E188" s="6">
        <f t="shared" si="45"/>
        <v>4.204119982655925</v>
      </c>
      <c r="F188" s="7" t="s">
        <v>71</v>
      </c>
      <c r="G188" s="6" t="s">
        <v>19</v>
      </c>
      <c r="H188" s="6">
        <v>6</v>
      </c>
      <c r="J188" s="17">
        <v>21.8</v>
      </c>
      <c r="K188" s="8">
        <f t="shared" si="54"/>
        <v>0.27522935779816515</v>
      </c>
      <c r="L188" s="8">
        <v>14.742647970423979</v>
      </c>
      <c r="M188" s="8">
        <v>7872.2219234042695</v>
      </c>
    </row>
    <row r="189" spans="1:13" x14ac:dyDescent="0.3">
      <c r="A189" s="6" t="s">
        <v>193</v>
      </c>
      <c r="B189" s="6">
        <v>1405</v>
      </c>
      <c r="C189" s="8">
        <v>16.3</v>
      </c>
      <c r="D189" s="6">
        <f t="shared" si="53"/>
        <v>16300</v>
      </c>
      <c r="E189" s="6">
        <f t="shared" si="45"/>
        <v>4.2121876044039581</v>
      </c>
      <c r="F189" s="7" t="s">
        <v>71</v>
      </c>
      <c r="G189" s="6" t="s">
        <v>26</v>
      </c>
      <c r="H189" s="6">
        <v>5</v>
      </c>
      <c r="J189" s="17">
        <v>21.8</v>
      </c>
      <c r="K189" s="8">
        <f t="shared" si="54"/>
        <v>0.2293577981651376</v>
      </c>
      <c r="L189" s="8">
        <v>50.720585689825178</v>
      </c>
    </row>
    <row r="190" spans="1:13" x14ac:dyDescent="0.3">
      <c r="A190" s="6" t="s">
        <v>193</v>
      </c>
      <c r="B190" s="6">
        <v>1425</v>
      </c>
      <c r="C190" s="8">
        <v>14.2</v>
      </c>
      <c r="D190" s="6">
        <f t="shared" si="53"/>
        <v>14200</v>
      </c>
      <c r="E190" s="6">
        <f t="shared" si="45"/>
        <v>4.1522883443830567</v>
      </c>
      <c r="F190" s="7" t="s">
        <v>71</v>
      </c>
      <c r="G190" s="6" t="s">
        <v>26</v>
      </c>
      <c r="H190" s="6">
        <v>5</v>
      </c>
      <c r="J190" s="17">
        <v>21.8</v>
      </c>
      <c r="K190" s="8">
        <f t="shared" si="54"/>
        <v>0.2293577981651376</v>
      </c>
      <c r="L190" s="8">
        <v>46.470586061477668</v>
      </c>
      <c r="M190" s="8">
        <v>7024.4148444846824</v>
      </c>
    </row>
    <row r="191" spans="1:13" x14ac:dyDescent="0.3">
      <c r="A191" s="6" t="s">
        <v>193</v>
      </c>
      <c r="B191" s="6">
        <v>1440</v>
      </c>
      <c r="C191" s="8">
        <v>14.6</v>
      </c>
      <c r="D191" s="6">
        <f t="shared" si="53"/>
        <v>14600</v>
      </c>
      <c r="E191" s="6">
        <f t="shared" si="45"/>
        <v>4.1643528557844371</v>
      </c>
      <c r="F191" s="7" t="s">
        <v>71</v>
      </c>
      <c r="G191" s="6" t="s">
        <v>19</v>
      </c>
      <c r="H191" s="6">
        <v>5</v>
      </c>
      <c r="J191" s="17">
        <v>21.8</v>
      </c>
      <c r="K191" s="8">
        <f t="shared" si="54"/>
        <v>0.2293577981651376</v>
      </c>
      <c r="L191" s="8">
        <v>51.04412057820489</v>
      </c>
      <c r="M191" s="8">
        <v>7042.193143957631</v>
      </c>
    </row>
    <row r="192" spans="1:13" x14ac:dyDescent="0.3">
      <c r="A192" s="6" t="s">
        <v>193</v>
      </c>
      <c r="B192" s="6">
        <v>1500</v>
      </c>
      <c r="C192" s="8">
        <v>14.5</v>
      </c>
      <c r="D192" s="6">
        <f t="shared" si="53"/>
        <v>14500</v>
      </c>
      <c r="E192" s="6">
        <f t="shared" si="45"/>
        <v>4.1613680022349753</v>
      </c>
      <c r="F192" s="7" t="s">
        <v>71</v>
      </c>
      <c r="G192" s="6" t="s">
        <v>19</v>
      </c>
      <c r="H192" s="6">
        <v>4</v>
      </c>
      <c r="J192" s="17">
        <v>21.8</v>
      </c>
      <c r="K192" s="8">
        <f t="shared" si="54"/>
        <v>0.18348623853211007</v>
      </c>
      <c r="L192" s="8">
        <v>32.823530698523804</v>
      </c>
      <c r="M192" s="8">
        <v>10057.006893836127</v>
      </c>
    </row>
    <row r="193" spans="1:13" x14ac:dyDescent="0.3">
      <c r="A193" s="6" t="s">
        <v>193</v>
      </c>
      <c r="B193" s="6">
        <v>1601</v>
      </c>
      <c r="C193" s="8">
        <v>18.3</v>
      </c>
      <c r="D193" s="6">
        <f t="shared" si="53"/>
        <v>18300</v>
      </c>
      <c r="E193" s="6">
        <f t="shared" si="45"/>
        <v>4.2624510897304297</v>
      </c>
      <c r="F193" s="7" t="s">
        <v>71</v>
      </c>
      <c r="G193" s="6" t="s">
        <v>26</v>
      </c>
      <c r="H193" s="6">
        <v>3</v>
      </c>
      <c r="J193" s="17">
        <v>21.8</v>
      </c>
      <c r="K193" s="8">
        <f t="shared" si="54"/>
        <v>0.13761467889908258</v>
      </c>
      <c r="L193" s="8">
        <v>53.889698912115662</v>
      </c>
      <c r="M193" s="8">
        <v>5214.0442932694041</v>
      </c>
    </row>
    <row r="194" spans="1:13" x14ac:dyDescent="0.3">
      <c r="A194" s="6" t="s">
        <v>193</v>
      </c>
      <c r="B194" s="6">
        <v>1611</v>
      </c>
      <c r="C194" s="8">
        <v>14.7</v>
      </c>
      <c r="D194" s="6">
        <f t="shared" si="53"/>
        <v>14700</v>
      </c>
      <c r="E194" s="6">
        <f t="shared" si="45"/>
        <v>4.1673173347481764</v>
      </c>
      <c r="F194" s="7" t="s">
        <v>71</v>
      </c>
      <c r="G194" s="6" t="s">
        <v>26</v>
      </c>
      <c r="H194" s="6">
        <v>3</v>
      </c>
      <c r="J194" s="17">
        <v>21.8</v>
      </c>
      <c r="K194" s="8">
        <f t="shared" si="54"/>
        <v>0.13761467889908258</v>
      </c>
      <c r="L194" s="8">
        <v>13.727942442192751</v>
      </c>
      <c r="M194" s="8">
        <v>3859.4445154401988</v>
      </c>
    </row>
    <row r="195" spans="1:13" x14ac:dyDescent="0.3">
      <c r="A195" s="6" t="s">
        <v>193</v>
      </c>
      <c r="B195" s="6">
        <v>1615</v>
      </c>
      <c r="C195" s="8">
        <v>16.100000000000001</v>
      </c>
      <c r="D195" s="6">
        <f t="shared" si="53"/>
        <v>16100.000000000002</v>
      </c>
      <c r="E195" s="6">
        <f t="shared" ref="E195:E208" si="55">LOG(D195)</f>
        <v>4.20682587603185</v>
      </c>
      <c r="F195" s="7" t="s">
        <v>71</v>
      </c>
      <c r="G195" s="6" t="s">
        <v>26</v>
      </c>
      <c r="H195" s="6">
        <v>3</v>
      </c>
      <c r="J195" s="17">
        <v>21.8</v>
      </c>
      <c r="K195" s="8">
        <f t="shared" si="54"/>
        <v>0.13761467889908258</v>
      </c>
      <c r="M195" s="8">
        <v>4579.4441201951768</v>
      </c>
    </row>
    <row r="196" spans="1:13" x14ac:dyDescent="0.3">
      <c r="A196" s="6" t="s">
        <v>193</v>
      </c>
      <c r="B196" s="6">
        <v>1620</v>
      </c>
      <c r="C196" s="8">
        <v>11.4</v>
      </c>
      <c r="D196" s="6">
        <f t="shared" si="53"/>
        <v>11400</v>
      </c>
      <c r="E196" s="6">
        <f t="shared" si="55"/>
        <v>4.0569048513364727</v>
      </c>
      <c r="F196" s="7" t="s">
        <v>71</v>
      </c>
      <c r="G196" s="6" t="s">
        <v>19</v>
      </c>
      <c r="H196" s="6">
        <v>3</v>
      </c>
      <c r="J196" s="17">
        <v>21.8</v>
      </c>
      <c r="K196" s="8">
        <f t="shared" si="54"/>
        <v>0.13761467889908258</v>
      </c>
      <c r="L196" s="8">
        <v>38.463234533281891</v>
      </c>
      <c r="M196" s="8">
        <v>16162.934520128036</v>
      </c>
    </row>
    <row r="197" spans="1:13" x14ac:dyDescent="0.3">
      <c r="A197" s="6" t="s">
        <v>193</v>
      </c>
      <c r="B197" s="6">
        <v>1622</v>
      </c>
      <c r="C197" s="8">
        <v>12</v>
      </c>
      <c r="D197" s="6">
        <f t="shared" si="53"/>
        <v>12000</v>
      </c>
      <c r="E197" s="6">
        <f t="shared" si="55"/>
        <v>4.0791812460476251</v>
      </c>
      <c r="F197" s="7" t="s">
        <v>71</v>
      </c>
      <c r="G197" s="6" t="s">
        <v>19</v>
      </c>
      <c r="H197" s="6">
        <v>3</v>
      </c>
      <c r="J197" s="17">
        <v>21.8</v>
      </c>
      <c r="K197" s="8">
        <f t="shared" si="54"/>
        <v>0.13761467889908258</v>
      </c>
      <c r="L197" s="8">
        <v>51.014703932930445</v>
      </c>
      <c r="M197" s="8">
        <v>9024.4155862313728</v>
      </c>
    </row>
    <row r="198" spans="1:13" x14ac:dyDescent="0.3">
      <c r="A198" s="6" t="s">
        <v>193</v>
      </c>
      <c r="B198" s="6">
        <v>1701</v>
      </c>
      <c r="C198" s="8">
        <v>17.100000000000001</v>
      </c>
      <c r="D198" s="6">
        <f t="shared" si="53"/>
        <v>17100</v>
      </c>
      <c r="E198" s="6">
        <f t="shared" si="55"/>
        <v>4.2329961103921541</v>
      </c>
      <c r="F198" s="7" t="s">
        <v>71</v>
      </c>
      <c r="G198" s="6" t="s">
        <v>26</v>
      </c>
      <c r="H198" s="6">
        <v>2</v>
      </c>
      <c r="J198" s="17">
        <v>21.8</v>
      </c>
      <c r="K198" s="8">
        <f t="shared" si="54"/>
        <v>9.1743119266055037E-2</v>
      </c>
      <c r="M198" s="8">
        <v>9587.2223938835996</v>
      </c>
    </row>
    <row r="199" spans="1:13" x14ac:dyDescent="0.3">
      <c r="A199" s="6" t="s">
        <v>193</v>
      </c>
      <c r="B199" s="6">
        <v>1803</v>
      </c>
      <c r="C199" s="8">
        <v>16.399999999999999</v>
      </c>
      <c r="D199" s="6">
        <f t="shared" si="53"/>
        <v>16400</v>
      </c>
      <c r="E199" s="6">
        <f t="shared" si="55"/>
        <v>4.214843848047698</v>
      </c>
      <c r="F199" s="7" t="s">
        <v>71</v>
      </c>
      <c r="G199" s="6" t="s">
        <v>26</v>
      </c>
      <c r="H199" s="6">
        <v>1</v>
      </c>
      <c r="J199" s="17">
        <v>21.8</v>
      </c>
      <c r="K199" s="8">
        <f t="shared" si="54"/>
        <v>4.5871559633027519E-2</v>
      </c>
      <c r="L199" s="8">
        <v>55.852940047488502</v>
      </c>
      <c r="M199" s="8">
        <v>11437.748048542164</v>
      </c>
    </row>
    <row r="200" spans="1:13" x14ac:dyDescent="0.3">
      <c r="A200" s="6" t="s">
        <v>193</v>
      </c>
      <c r="B200" s="6">
        <v>1821</v>
      </c>
      <c r="C200" s="8">
        <v>16.100000000000001</v>
      </c>
      <c r="D200" s="6">
        <f t="shared" si="53"/>
        <v>16100.000000000002</v>
      </c>
      <c r="E200" s="6">
        <f t="shared" si="55"/>
        <v>4.20682587603185</v>
      </c>
      <c r="F200" s="7" t="s">
        <v>71</v>
      </c>
      <c r="G200" s="6" t="s">
        <v>26</v>
      </c>
      <c r="H200" s="6">
        <v>1</v>
      </c>
      <c r="J200" s="17">
        <v>21.8</v>
      </c>
      <c r="K200" s="8">
        <f t="shared" si="54"/>
        <v>4.5871559633027519E-2</v>
      </c>
      <c r="L200" s="8">
        <v>16.801471289466409</v>
      </c>
      <c r="M200" s="8">
        <v>7242.2233454386378</v>
      </c>
    </row>
    <row r="201" spans="1:13" x14ac:dyDescent="0.3">
      <c r="A201" s="6" t="s">
        <v>193</v>
      </c>
      <c r="B201" s="6">
        <v>1850</v>
      </c>
      <c r="C201" s="8">
        <v>13.8</v>
      </c>
      <c r="D201" s="6">
        <f t="shared" si="53"/>
        <v>13800</v>
      </c>
      <c r="E201" s="6">
        <f t="shared" si="55"/>
        <v>4.1398790864012369</v>
      </c>
      <c r="F201" s="7" t="s">
        <v>71</v>
      </c>
      <c r="G201" s="6" t="s">
        <v>19</v>
      </c>
      <c r="H201" s="6">
        <v>1</v>
      </c>
      <c r="J201" s="17">
        <v>21.8</v>
      </c>
      <c r="K201" s="8">
        <f t="shared" si="54"/>
        <v>4.5871559633027519E-2</v>
      </c>
      <c r="M201" s="8">
        <v>20934.785247350617</v>
      </c>
    </row>
    <row r="202" spans="1:13" x14ac:dyDescent="0.3">
      <c r="A202" s="6" t="s">
        <v>193</v>
      </c>
      <c r="B202" s="6">
        <v>1860</v>
      </c>
      <c r="C202" s="8">
        <v>12.8</v>
      </c>
      <c r="D202" s="6">
        <f t="shared" si="53"/>
        <v>12800</v>
      </c>
      <c r="E202" s="6">
        <f t="shared" si="55"/>
        <v>4.1072099696478688</v>
      </c>
      <c r="F202" s="7" t="s">
        <v>71</v>
      </c>
      <c r="G202" s="6" t="s">
        <v>19</v>
      </c>
      <c r="H202" s="6">
        <v>1</v>
      </c>
      <c r="J202" s="17">
        <v>21.8</v>
      </c>
      <c r="K202" s="8">
        <f t="shared" si="54"/>
        <v>4.5871559633027519E-2</v>
      </c>
      <c r="L202" s="8">
        <v>91.970593683859875</v>
      </c>
      <c r="M202" s="8">
        <v>9442.933793922708</v>
      </c>
    </row>
    <row r="203" spans="1:13" x14ac:dyDescent="0.3">
      <c r="A203" s="6" t="s">
        <v>193</v>
      </c>
      <c r="B203" s="6">
        <v>15302</v>
      </c>
      <c r="C203" s="8">
        <v>9</v>
      </c>
      <c r="D203" s="6">
        <f t="shared" si="53"/>
        <v>9000</v>
      </c>
      <c r="E203" s="6">
        <f t="shared" si="55"/>
        <v>3.9542425094393248</v>
      </c>
      <c r="F203" s="7" t="s">
        <v>71</v>
      </c>
      <c r="G203" s="6" t="s">
        <v>26</v>
      </c>
      <c r="H203" s="6">
        <v>0.33</v>
      </c>
      <c r="J203" s="17">
        <v>21.8</v>
      </c>
      <c r="K203" s="8">
        <f t="shared" si="54"/>
        <v>1.5137614678899083E-2</v>
      </c>
      <c r="L203" s="8">
        <v>8.801468444221161</v>
      </c>
      <c r="M203" s="8">
        <v>2204.4443983501856</v>
      </c>
    </row>
    <row r="204" spans="1:13" x14ac:dyDescent="0.3">
      <c r="A204" s="6" t="s">
        <v>193</v>
      </c>
      <c r="B204" s="6">
        <v>15303</v>
      </c>
      <c r="C204" s="8">
        <v>9.08</v>
      </c>
      <c r="D204" s="6">
        <f t="shared" si="53"/>
        <v>9080</v>
      </c>
      <c r="E204" s="6">
        <f t="shared" si="55"/>
        <v>3.958085848521085</v>
      </c>
      <c r="F204" s="7" t="s">
        <v>71</v>
      </c>
      <c r="G204" s="6" t="s">
        <v>26</v>
      </c>
      <c r="H204" s="6">
        <v>0.33</v>
      </c>
      <c r="J204" s="17">
        <v>21.8</v>
      </c>
      <c r="K204" s="8">
        <f t="shared" si="54"/>
        <v>1.5137614678899083E-2</v>
      </c>
      <c r="L204" s="8">
        <v>20.544118153698303</v>
      </c>
      <c r="M204" s="8">
        <v>2352.7778418858843</v>
      </c>
    </row>
    <row r="205" spans="1:13" x14ac:dyDescent="0.3">
      <c r="A205" s="6" t="s">
        <v>193</v>
      </c>
      <c r="B205" s="6">
        <v>15304</v>
      </c>
      <c r="C205" s="8">
        <v>8</v>
      </c>
      <c r="D205" s="6">
        <f t="shared" si="53"/>
        <v>8000</v>
      </c>
      <c r="E205" s="6">
        <f t="shared" si="55"/>
        <v>3.9030899869919438</v>
      </c>
      <c r="F205" s="7" t="s">
        <v>71</v>
      </c>
      <c r="G205" s="6" t="s">
        <v>19</v>
      </c>
      <c r="H205" s="6">
        <v>0.33</v>
      </c>
      <c r="J205" s="17">
        <v>21.8</v>
      </c>
      <c r="K205" s="8">
        <f t="shared" si="54"/>
        <v>1.5137614678899083E-2</v>
      </c>
      <c r="L205" s="8">
        <v>13.095586466438631</v>
      </c>
      <c r="M205" s="8">
        <v>5523.888988494873</v>
      </c>
    </row>
    <row r="206" spans="1:13" x14ac:dyDescent="0.3">
      <c r="A206" s="6" t="s">
        <v>193</v>
      </c>
      <c r="B206" s="21" t="s">
        <v>198</v>
      </c>
      <c r="C206" s="6">
        <v>11.8</v>
      </c>
      <c r="D206" s="6">
        <f t="shared" si="53"/>
        <v>11800</v>
      </c>
      <c r="E206" s="6">
        <f t="shared" si="55"/>
        <v>4.071882007306125</v>
      </c>
      <c r="F206" s="7" t="s">
        <v>71</v>
      </c>
      <c r="G206" s="6" t="s">
        <v>26</v>
      </c>
      <c r="H206" s="6">
        <v>15.33</v>
      </c>
      <c r="J206" s="17">
        <v>21.8</v>
      </c>
      <c r="K206" s="8">
        <f t="shared" si="54"/>
        <v>0.7032110091743119</v>
      </c>
      <c r="L206" s="8">
        <v>2.397058930467157</v>
      </c>
      <c r="M206" s="8">
        <v>3488.8893927468193</v>
      </c>
    </row>
    <row r="207" spans="1:13" x14ac:dyDescent="0.3">
      <c r="A207" s="6" t="s">
        <v>194</v>
      </c>
      <c r="B207" s="6">
        <v>511054</v>
      </c>
      <c r="C207" s="8">
        <v>11.5</v>
      </c>
      <c r="D207" s="6">
        <f t="shared" si="53"/>
        <v>11500</v>
      </c>
      <c r="E207" s="6">
        <f t="shared" si="55"/>
        <v>4.0606978403536118</v>
      </c>
      <c r="F207" s="7" t="s">
        <v>71</v>
      </c>
      <c r="G207" s="6" t="s">
        <v>26</v>
      </c>
      <c r="H207" s="6">
        <v>6.3330000000000002</v>
      </c>
      <c r="L207" s="8">
        <v>3.1176473112667313</v>
      </c>
      <c r="M207" s="8">
        <v>1007.7776741981506</v>
      </c>
    </row>
    <row r="208" spans="1:13" x14ac:dyDescent="0.3">
      <c r="A208" s="6" t="s">
        <v>195</v>
      </c>
      <c r="B208" s="6">
        <v>13381</v>
      </c>
      <c r="C208" s="8">
        <v>17.690000000000001</v>
      </c>
      <c r="D208" s="6">
        <f t="shared" si="53"/>
        <v>17690</v>
      </c>
      <c r="E208" s="6">
        <f t="shared" si="55"/>
        <v>4.2477278329097228</v>
      </c>
      <c r="F208" s="7" t="s">
        <v>71</v>
      </c>
      <c r="G208" s="6"/>
      <c r="H208" s="6">
        <v>7</v>
      </c>
      <c r="J208" s="17">
        <v>16.100000000000001</v>
      </c>
      <c r="K208" s="8">
        <f t="shared" si="54"/>
        <v>0.43478260869565216</v>
      </c>
      <c r="L208" s="8">
        <v>11.132353000781116</v>
      </c>
      <c r="M208" s="8">
        <v>1986.1109288533526</v>
      </c>
    </row>
    <row r="209" spans="1:13" x14ac:dyDescent="0.3">
      <c r="A209" s="21"/>
      <c r="B209" s="21"/>
      <c r="G209" s="21"/>
      <c r="H209" s="22"/>
      <c r="K209" s="9" t="s">
        <v>20</v>
      </c>
      <c r="L209" s="9">
        <f>AVERAGE(L55:L208)</f>
        <v>39.318839997131029</v>
      </c>
      <c r="M209" s="9">
        <f>AVERAGE(M55:M208)</f>
        <v>6259.7503199171142</v>
      </c>
    </row>
    <row r="210" spans="1:13" x14ac:dyDescent="0.3">
      <c r="A210" s="22"/>
      <c r="G210" s="22"/>
      <c r="K210" s="9" t="s">
        <v>21</v>
      </c>
      <c r="L210" s="9">
        <f>STDEV(L55:L208)/SQRT(COUNT(L55:L208))</f>
        <v>2.4891880753080882</v>
      </c>
      <c r="M210" s="9">
        <f>STDEV(M55:M208)/SQRT(COUNT(M55:M208))</f>
        <v>367.217615046601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966AA-D952-4CA7-A657-1890D5CCCF3A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Colgate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Jimenez</dc:creator>
  <cp:lastModifiedBy>Ana Jimenez</cp:lastModifiedBy>
  <dcterms:created xsi:type="dcterms:W3CDTF">2020-09-16T18:47:51Z</dcterms:created>
  <dcterms:modified xsi:type="dcterms:W3CDTF">2021-05-25T18:30:06Z</dcterms:modified>
</cp:coreProperties>
</file>