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koninklijkebrillnv-my.sharepoint.com/personal/marijn_vandergaag_brill_com/Documents/Documents/JEMCA (PC)/0 redactie/JEMCA-1008 SI/JEMCA-1008edited/"/>
    </mc:Choice>
  </mc:AlternateContent>
  <xr:revisionPtr revIDLastSave="6" documentId="13_ncr:1_{CF2EC39C-AF1A-4450-96E4-2B8658C76FA1}" xr6:coauthVersionLast="47" xr6:coauthVersionMax="47" xr10:uidLastSave="{5F727B8D-5B51-4B44-8B82-605CF3FC7721}"/>
  <bookViews>
    <workbookView xWindow="10320" yWindow="2592" windowWidth="30960" windowHeight="14088" xr2:uid="{00000000-000D-0000-FFFF-FFFF00000000}"/>
  </bookViews>
  <sheets>
    <sheet name="Table S1. FieldData 2023" sheetId="1" r:id="rId1"/>
    <sheet name="ESM" sheetId="2" r:id="rId2"/>
  </sheets>
  <externalReferences>
    <externalReference r:id="rId3"/>
    <externalReference r:id="rId4"/>
  </externalReferences>
  <definedNames>
    <definedName name="_xlnm._FilterDatabase" localSheetId="0" hidden="1">'Table S1. FieldData 2023'!#REF!</definedName>
    <definedName name="Country">[1]LocationCodesByCountry!$A$2:$A$72</definedName>
    <definedName name="LatitudeNS">[1]Lists!$AV$3:$AV$4</definedName>
    <definedName name="LongitudeEW">[1]Lists!$AT$3:$AT$4</definedName>
    <definedName name="Lookup_abundance">OFFSET([2]abundance!$A$1,0,0,COUNTA([2]abundance!$A:$A),2)</definedName>
    <definedName name="Lookup_collectionmethod">OFFSET([2]collectionmethod!$A$1,0,0,COUNTA([2]collectionmethod!$A:$A),2)</definedName>
    <definedName name="Lookup_detectionmethod">OFFSET([2]detectionmethod!$A$1,0,0,COUNTA([2]detectionmethod!$A:$A),2)</definedName>
    <definedName name="Lookup_hostspecies">OFFSET([2]hostspecies!$A$1,0,0,COUNTA([2]hostspecies!$A:$A),2)</definedName>
    <definedName name="Lookup_identificationmethod">OFFSET([2]identificationmethod!$A$1,0,0,COUNTA([2]identificationmethod!$A:$A),2)</definedName>
    <definedName name="Lookup_lifestage">OFFSET([2]lifestage!$A$1,0,0,COUNTA([2]lifestage!$A:$A),2)</definedName>
    <definedName name="Lookup_mode">OFFSET([2]mode!$A$1,0,0,COUNTA([2]mode!$A:$A),2)</definedName>
    <definedName name="Lookup_nuisance">OFFSET([2]relatednuisance!$A$1,0,0,COUNTA([2]relatednuisance!$A:$A),2)</definedName>
    <definedName name="Lookup_pathogen">OFFSET([2]pathogen!$A$1,0,0,COUNTA([2]pathogen!$A:$A),2)</definedName>
    <definedName name="Lookup_precision">OFFSET('[2]coordinate precision'!$A$1,0,0,COUNTA('[2]coordinate precision'!$A:$A),2)</definedName>
    <definedName name="Lookup_publicationtypes">OFFSET('[2]publication type'!$A$1,0,0,COUNTA('[2]publication type'!$A:$A),2)</definedName>
    <definedName name="Lookup_sex">OFFSET([2]sex!$A$1,0,0,COUNTA([2]sex!$A:$A),2)</definedName>
    <definedName name="Lookup_species">OFFSET([2]vectorspecies!$A$1,0,0,COUNTA([2]vectorspecies!$A:$A),2)</definedName>
    <definedName name="Lookup_status">OFFSET([2]status!$A$1,0,0,COUNTA([2]status!$A:$A),2)</definedName>
    <definedName name="Lookup_studycontext">OFFSET([2]studycontext!$A$1,0,0,COUNTA([2]studycontext!$A:$A),2)</definedName>
    <definedName name="Lookup_studysamplingunit">OFFSET([2]studysamplingunit!$A$1,0,0,COUNTA([2]studysamplingunit!$A:$A),2)</definedName>
    <definedName name="Lookup_surveillancetype">OFFSET([2]surveillancetype!$A$1,0,0,COUNTA([2]surveillancetype!$A:$A),2)</definedName>
    <definedName name="Lookup_taxonomyrange">OFFSET([2]studytaxonomyrange!$A$1,0,0,COUNTA([2]studytaxonomyrange!$A:$A),2)</definedName>
    <definedName name="PathogenDetectionMethod">[1]Lists!$AF$3:$AF$8</definedName>
    <definedName name="PathogenName">[1]Lists!$AD$3:$AD$73</definedName>
    <definedName name="PrecisionCoordinate">[1]Lists!$L$3:$L$4</definedName>
    <definedName name="PrecisionCoordinateNA">[1]Lists!$L$14:$L$15</definedName>
    <definedName name="ShelteredEnvironment">[1]Lists!$AR$3:$AR$5</definedName>
    <definedName name="VectorCategory">[1]Lists!$B$3:$B$6</definedName>
    <definedName name="VectorDistributionStatus">[1]Lists!$Z$3:$Z$12</definedName>
    <definedName name="VectorHostSpeciesNA">[1]Lists!$AP$131</definedName>
    <definedName name="VectorHostSpeciesName">[1]Lists!$AP$3:$AP$130</definedName>
    <definedName name="VectorIdentificationMethod">[1]Lists!$AB$3:$AB$10</definedName>
    <definedName name="VectorIdentificationMethodTicks">[1]Lists!$AB$14:$AB$15</definedName>
    <definedName name="VectorInformationSourceType">[1]Lists!$AN$3:$AN$31</definedName>
    <definedName name="VectorLifeStage">[1]Lists!$AL$3:$AL$7</definedName>
    <definedName name="VectorLifeStageSandfly">[1]Lists!$AL$7</definedName>
    <definedName name="VectorSex">[1]Lists!$AH$3:$AH$5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6" i="1" l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7" i="1"/>
  <c r="X78" i="1"/>
  <c r="X79" i="1"/>
  <c r="X80" i="1"/>
  <c r="X81" i="1"/>
  <c r="X82" i="1"/>
  <c r="X83" i="1"/>
  <c r="X84" i="1"/>
  <c r="X85" i="1"/>
  <c r="X86" i="1"/>
  <c r="X87" i="1"/>
  <c r="X88" i="1"/>
  <c r="X89" i="1"/>
  <c r="X90" i="1"/>
  <c r="X91" i="1"/>
  <c r="X92" i="1"/>
  <c r="X93" i="1"/>
  <c r="X94" i="1"/>
  <c r="X95" i="1"/>
  <c r="X96" i="1"/>
  <c r="X97" i="1"/>
  <c r="X98" i="1"/>
  <c r="X99" i="1"/>
  <c r="X100" i="1"/>
  <c r="X101" i="1"/>
  <c r="X102" i="1"/>
  <c r="X103" i="1"/>
  <c r="X104" i="1"/>
  <c r="X105" i="1"/>
  <c r="X106" i="1"/>
  <c r="X107" i="1"/>
  <c r="X108" i="1"/>
  <c r="X109" i="1"/>
  <c r="X110" i="1"/>
  <c r="X111" i="1"/>
  <c r="X112" i="1"/>
  <c r="X113" i="1"/>
  <c r="X114" i="1"/>
  <c r="X115" i="1"/>
  <c r="X116" i="1"/>
  <c r="X117" i="1"/>
  <c r="X118" i="1"/>
  <c r="X119" i="1"/>
  <c r="X120" i="1"/>
  <c r="X121" i="1"/>
  <c r="X122" i="1"/>
  <c r="X123" i="1"/>
  <c r="X124" i="1"/>
  <c r="X125" i="1"/>
  <c r="X126" i="1"/>
  <c r="X127" i="1"/>
  <c r="X128" i="1"/>
  <c r="X129" i="1"/>
  <c r="X130" i="1"/>
  <c r="X131" i="1"/>
  <c r="X132" i="1"/>
  <c r="X133" i="1"/>
  <c r="X134" i="1"/>
  <c r="X135" i="1"/>
  <c r="X136" i="1"/>
  <c r="X137" i="1"/>
  <c r="X138" i="1"/>
  <c r="X139" i="1"/>
  <c r="X140" i="1"/>
  <c r="X141" i="1"/>
  <c r="X142" i="1"/>
  <c r="X143" i="1"/>
  <c r="X144" i="1"/>
  <c r="X145" i="1"/>
  <c r="X146" i="1"/>
  <c r="X147" i="1"/>
  <c r="X148" i="1"/>
  <c r="X149" i="1"/>
  <c r="X150" i="1"/>
  <c r="X151" i="1"/>
  <c r="X152" i="1"/>
  <c r="X153" i="1"/>
  <c r="X154" i="1"/>
  <c r="X155" i="1"/>
  <c r="X156" i="1"/>
  <c r="X157" i="1"/>
  <c r="X158" i="1"/>
  <c r="X159" i="1"/>
  <c r="X160" i="1"/>
  <c r="X161" i="1"/>
  <c r="X162" i="1"/>
  <c r="X163" i="1"/>
  <c r="X164" i="1"/>
  <c r="X165" i="1"/>
  <c r="X166" i="1"/>
  <c r="X167" i="1"/>
  <c r="X168" i="1"/>
  <c r="X169" i="1"/>
  <c r="X170" i="1"/>
  <c r="X171" i="1"/>
  <c r="X172" i="1"/>
  <c r="X173" i="1"/>
  <c r="X174" i="1"/>
  <c r="X175" i="1"/>
  <c r="X176" i="1"/>
  <c r="X177" i="1"/>
  <c r="X178" i="1"/>
  <c r="X179" i="1"/>
  <c r="X180" i="1"/>
  <c r="X181" i="1"/>
  <c r="X182" i="1"/>
  <c r="X183" i="1"/>
  <c r="X5" i="1"/>
  <c r="AB184" i="1"/>
  <c r="AA184" i="1"/>
  <c r="Z184" i="1"/>
  <c r="Y184" i="1"/>
  <c r="V184" i="1"/>
  <c r="D184" i="1"/>
  <c r="W183" i="1"/>
  <c r="W182" i="1"/>
  <c r="W181" i="1"/>
  <c r="W180" i="1"/>
  <c r="W179" i="1"/>
  <c r="W178" i="1"/>
  <c r="W177" i="1"/>
  <c r="W176" i="1"/>
  <c r="W175" i="1"/>
  <c r="W174" i="1"/>
  <c r="W173" i="1"/>
  <c r="W172" i="1"/>
  <c r="W171" i="1"/>
  <c r="W170" i="1"/>
  <c r="W169" i="1"/>
  <c r="W168" i="1"/>
  <c r="W167" i="1"/>
  <c r="W166" i="1"/>
  <c r="W165" i="1"/>
  <c r="W164" i="1"/>
  <c r="W163" i="1"/>
  <c r="W162" i="1"/>
  <c r="W161" i="1"/>
  <c r="W160" i="1"/>
  <c r="W159" i="1"/>
  <c r="W158" i="1"/>
  <c r="W157" i="1"/>
  <c r="W156" i="1"/>
  <c r="W155" i="1"/>
  <c r="W154" i="1"/>
  <c r="W153" i="1"/>
  <c r="W152" i="1"/>
  <c r="W151" i="1"/>
  <c r="W150" i="1"/>
  <c r="W149" i="1"/>
  <c r="W148" i="1"/>
  <c r="W147" i="1"/>
  <c r="W146" i="1"/>
  <c r="W145" i="1"/>
  <c r="W144" i="1"/>
  <c r="W143" i="1"/>
  <c r="W142" i="1"/>
  <c r="W141" i="1"/>
  <c r="W140" i="1"/>
  <c r="W139" i="1"/>
  <c r="W138" i="1"/>
  <c r="W137" i="1"/>
  <c r="W136" i="1"/>
  <c r="W135" i="1"/>
  <c r="W134" i="1"/>
  <c r="W133" i="1"/>
  <c r="W132" i="1"/>
  <c r="W131" i="1"/>
  <c r="W130" i="1"/>
  <c r="W129" i="1"/>
  <c r="W128" i="1"/>
  <c r="W127" i="1"/>
  <c r="W126" i="1"/>
  <c r="W125" i="1"/>
  <c r="W124" i="1"/>
  <c r="W123" i="1"/>
  <c r="W122" i="1"/>
  <c r="W121" i="1"/>
  <c r="W120" i="1"/>
  <c r="W119" i="1"/>
  <c r="W118" i="1"/>
  <c r="W117" i="1"/>
  <c r="W116" i="1"/>
  <c r="W115" i="1"/>
  <c r="W114" i="1"/>
  <c r="W113" i="1"/>
  <c r="W112" i="1"/>
  <c r="W111" i="1"/>
  <c r="W110" i="1"/>
  <c r="W109" i="1"/>
  <c r="W108" i="1"/>
  <c r="W107" i="1"/>
  <c r="W106" i="1"/>
  <c r="W105" i="1"/>
  <c r="W104" i="1"/>
  <c r="W103" i="1"/>
  <c r="W102" i="1"/>
  <c r="W101" i="1"/>
  <c r="W100" i="1"/>
  <c r="W99" i="1"/>
  <c r="W98" i="1"/>
  <c r="W97" i="1"/>
  <c r="W96" i="1"/>
  <c r="W95" i="1"/>
  <c r="W94" i="1"/>
  <c r="W93" i="1"/>
  <c r="W92" i="1"/>
  <c r="W91" i="1"/>
  <c r="W90" i="1"/>
  <c r="W89" i="1"/>
  <c r="W88" i="1"/>
  <c r="W87" i="1"/>
  <c r="W86" i="1"/>
  <c r="W85" i="1"/>
  <c r="W84" i="1"/>
  <c r="W83" i="1"/>
  <c r="W82" i="1"/>
  <c r="W81" i="1"/>
  <c r="W80" i="1"/>
  <c r="W79" i="1"/>
  <c r="W78" i="1"/>
  <c r="W77" i="1"/>
  <c r="W76" i="1"/>
  <c r="W75" i="1"/>
  <c r="W74" i="1"/>
  <c r="W73" i="1"/>
  <c r="W72" i="1"/>
  <c r="W71" i="1"/>
  <c r="W70" i="1"/>
  <c r="W69" i="1"/>
  <c r="W68" i="1"/>
  <c r="W67" i="1"/>
  <c r="W66" i="1"/>
  <c r="W65" i="1"/>
  <c r="W64" i="1"/>
  <c r="W63" i="1"/>
  <c r="W62" i="1"/>
  <c r="W61" i="1"/>
  <c r="W60" i="1"/>
  <c r="W59" i="1"/>
  <c r="W58" i="1"/>
  <c r="W57" i="1"/>
  <c r="W56" i="1"/>
  <c r="W55" i="1"/>
  <c r="W54" i="1"/>
  <c r="W53" i="1"/>
  <c r="W52" i="1"/>
  <c r="W51" i="1"/>
  <c r="W50" i="1"/>
  <c r="W49" i="1"/>
  <c r="W48" i="1"/>
  <c r="W47" i="1"/>
  <c r="W46" i="1"/>
  <c r="W45" i="1"/>
  <c r="W44" i="1"/>
  <c r="W43" i="1"/>
  <c r="W42" i="1"/>
  <c r="W41" i="1"/>
  <c r="W40" i="1"/>
  <c r="W39" i="1"/>
  <c r="W38" i="1"/>
  <c r="W37" i="1"/>
  <c r="W36" i="1"/>
  <c r="W35" i="1"/>
  <c r="W34" i="1"/>
  <c r="W33" i="1"/>
  <c r="W32" i="1"/>
  <c r="W31" i="1"/>
  <c r="W30" i="1"/>
  <c r="W29" i="1"/>
  <c r="W28" i="1"/>
  <c r="W27" i="1"/>
  <c r="W26" i="1"/>
  <c r="W24" i="1"/>
  <c r="W23" i="1"/>
  <c r="W22" i="1"/>
  <c r="W21" i="1"/>
  <c r="W20" i="1"/>
  <c r="W19" i="1"/>
  <c r="W18" i="1"/>
  <c r="W17" i="1"/>
  <c r="W16" i="1"/>
  <c r="W15" i="1"/>
  <c r="W14" i="1"/>
  <c r="W13" i="1"/>
  <c r="W12" i="1"/>
  <c r="W11" i="1"/>
  <c r="W10" i="1"/>
  <c r="W9" i="1"/>
  <c r="W8" i="1"/>
  <c r="W7" i="1"/>
  <c r="W6" i="1"/>
  <c r="W5" i="1"/>
  <c r="W184" i="1" l="1"/>
  <c r="X184" i="1"/>
</calcChain>
</file>

<file path=xl/sharedStrings.xml><?xml version="1.0" encoding="utf-8"?>
<sst xmlns="http://schemas.openxmlformats.org/spreadsheetml/2006/main" count="2209" uniqueCount="805">
  <si>
    <t>Phlebotomus mascittii</t>
  </si>
  <si>
    <t>Phlebotomus perniciosus</t>
  </si>
  <si>
    <t>Site information</t>
  </si>
  <si>
    <t>Catch information</t>
  </si>
  <si>
    <t>Catch result</t>
  </si>
  <si>
    <t>Country</t>
  </si>
  <si>
    <t>Admin_NUTS3</t>
  </si>
  <si>
    <t>Location_ID</t>
  </si>
  <si>
    <t>Site_ID</t>
  </si>
  <si>
    <t>Location name</t>
  </si>
  <si>
    <t>Sampling address</t>
  </si>
  <si>
    <t>Latitude Y</t>
  </si>
  <si>
    <t>Longitude X</t>
  </si>
  <si>
    <t>LandUse</t>
  </si>
  <si>
    <t>User</t>
  </si>
  <si>
    <t>Date_Start</t>
  </si>
  <si>
    <t>Time_Start</t>
  </si>
  <si>
    <t>Date_End</t>
  </si>
  <si>
    <t>Time_End</t>
  </si>
  <si>
    <t>Trap_Type</t>
  </si>
  <si>
    <t>Indoor/Outdoor</t>
  </si>
  <si>
    <t>CO2</t>
  </si>
  <si>
    <t>Comment</t>
  </si>
  <si>
    <t>Site_description</t>
  </si>
  <si>
    <t>Trap_Number</t>
  </si>
  <si>
    <t>Night_Number</t>
  </si>
  <si>
    <t>Total_SF</t>
  </si>
  <si>
    <t>Ph_mas_F</t>
  </si>
  <si>
    <t>Ph_mas_M</t>
  </si>
  <si>
    <t>Ph_per_F</t>
  </si>
  <si>
    <t>Ph_per_M</t>
  </si>
  <si>
    <t>France</t>
  </si>
  <si>
    <t>Ain</t>
  </si>
  <si>
    <t>SF01-001</t>
  </si>
  <si>
    <t>SF01-001a</t>
  </si>
  <si>
    <t>Ceyzérieu</t>
  </si>
  <si>
    <t>Aignoz</t>
  </si>
  <si>
    <t>Rural habitat</t>
  </si>
  <si>
    <t>Francis Schaffner + Trainees FR</t>
  </si>
  <si>
    <t>Light trap EVS</t>
  </si>
  <si>
    <t>O</t>
  </si>
  <si>
    <t>Garden, poultry run</t>
  </si>
  <si>
    <t>SF01-001b</t>
  </si>
  <si>
    <t>Light trap</t>
  </si>
  <si>
    <t>O/I</t>
  </si>
  <si>
    <t>Henhouse &amp; dovecote, fence walls</t>
  </si>
  <si>
    <t>SF01-002</t>
  </si>
  <si>
    <t>SF01-002a</t>
  </si>
  <si>
    <t>Culoz</t>
  </si>
  <si>
    <t>Route de Savoie</t>
  </si>
  <si>
    <t>Suburban habitat</t>
  </si>
  <si>
    <t>Gallery connecting old lime kilns, semi open</t>
  </si>
  <si>
    <t>SF01-003</t>
  </si>
  <si>
    <t>SF01-003a</t>
  </si>
  <si>
    <t>Rue de Luyrieux</t>
  </si>
  <si>
    <t>Base rocks, along road, shaded</t>
  </si>
  <si>
    <t>SF01-004</t>
  </si>
  <si>
    <t>SF01-004a</t>
  </si>
  <si>
    <t>Talissieu</t>
  </si>
  <si>
    <t>Between two old barns</t>
  </si>
  <si>
    <t>Ardennes</t>
  </si>
  <si>
    <t>SF08-001</t>
  </si>
  <si>
    <t>SF08-001a</t>
  </si>
  <si>
    <t>Puilly-et-Charbeaux</t>
  </si>
  <si>
    <t>Puilly, Rue Principale</t>
  </si>
  <si>
    <t>Francis Schaffner</t>
  </si>
  <si>
    <t>I</t>
  </si>
  <si>
    <t>Abandoned house, stable part, ground floor</t>
  </si>
  <si>
    <t>SF08-001b</t>
  </si>
  <si>
    <t>Puilly, Rue Haute</t>
  </si>
  <si>
    <t>Cellar inhabited house, owner being bitten</t>
  </si>
  <si>
    <t>SF08-001c</t>
  </si>
  <si>
    <t>Puilly, Rue d'Olvesse</t>
  </si>
  <si>
    <t>Small open shelter (roof destroyed)</t>
  </si>
  <si>
    <t>SF08-001d</t>
  </si>
  <si>
    <t>Small cave with spring, given on to lavoir</t>
  </si>
  <si>
    <t>SF08-001e</t>
  </si>
  <si>
    <t>Human landing</t>
  </si>
  <si>
    <t>Indoor abandoned houses</t>
  </si>
  <si>
    <t>Doubs</t>
  </si>
  <si>
    <t>SF25-001</t>
  </si>
  <si>
    <t>SF25-001a</t>
  </si>
  <si>
    <t>Seloncourt</t>
  </si>
  <si>
    <t>Rue du Château d'Eau, Temple protestant</t>
  </si>
  <si>
    <t>Urban habitat</t>
  </si>
  <si>
    <t>Indoor chuch/temple</t>
  </si>
  <si>
    <t>SF25-002</t>
  </si>
  <si>
    <t>SF25-002a</t>
  </si>
  <si>
    <t>Dambelin</t>
  </si>
  <si>
    <t>Rue du Recteur Prélot, jardins contrebas Eglise</t>
  </si>
  <si>
    <t>Garden, stone walls, SE exposed</t>
  </si>
  <si>
    <t>SF25-002b</t>
  </si>
  <si>
    <t>Rue du Recteur Prélot, Eglise</t>
  </si>
  <si>
    <t>Garden, wall church, small hole ground floor, N exposed</t>
  </si>
  <si>
    <t>SF25-003</t>
  </si>
  <si>
    <t>SF25-003a</t>
  </si>
  <si>
    <t>Branne</t>
  </si>
  <si>
    <t>Grande Rue</t>
  </si>
  <si>
    <t>I/O</t>
  </si>
  <si>
    <t>Open barn, ground floor, stone walls, E exposed</t>
  </si>
  <si>
    <t>SF25-003b</t>
  </si>
  <si>
    <t>Garden, stone walls, NW exposed</t>
  </si>
  <si>
    <t>SF25-003c</t>
  </si>
  <si>
    <t>Stone wall, unused house, entrance barn, SE exposed</t>
  </si>
  <si>
    <t>SF25-004</t>
  </si>
  <si>
    <t>SF25-004a</t>
  </si>
  <si>
    <t>Baume-les-Dames</t>
  </si>
  <si>
    <t>La Grange Ravey, Route Nationale, D683</t>
  </si>
  <si>
    <t>Stone wall, nearby spring&amp;fountain, shaded, S exposed</t>
  </si>
  <si>
    <t>SF25-004b</t>
  </si>
  <si>
    <t>Ruine, semi-open, stone walls</t>
  </si>
  <si>
    <t>SF25-004c</t>
  </si>
  <si>
    <t>Base rocks, behind ruine, S exposed</t>
  </si>
  <si>
    <t>SF25-005</t>
  </si>
  <si>
    <t>SF25-005a</t>
  </si>
  <si>
    <t>Hyèvre-Magny</t>
  </si>
  <si>
    <t>Chemin de Halage, Est</t>
  </si>
  <si>
    <t>Nature-other</t>
  </si>
  <si>
    <t>EVS trap</t>
  </si>
  <si>
    <t>Base rocks, near Doubs river, shaded, E exposed</t>
  </si>
  <si>
    <t>SF25-005b</t>
  </si>
  <si>
    <t>Base rocks, near Doubs river</t>
  </si>
  <si>
    <t>Jura</t>
  </si>
  <si>
    <t>SF39-001</t>
  </si>
  <si>
    <t>SF39-001a</t>
  </si>
  <si>
    <t>Hautecour</t>
  </si>
  <si>
    <t>Route de la Forêt, D145E</t>
  </si>
  <si>
    <t>Agriculture</t>
  </si>
  <si>
    <t>Duck shelter, indoor</t>
  </si>
  <si>
    <t>SF39-001b</t>
  </si>
  <si>
    <t>Barn, one side open, north exposed</t>
  </si>
  <si>
    <t>SF39-001c</t>
  </si>
  <si>
    <t>Shelter besides henhouse, north exposed</t>
  </si>
  <si>
    <t>SF39-001d</t>
  </si>
  <si>
    <t>SF39-002</t>
  </si>
  <si>
    <t>SF39-002a</t>
  </si>
  <si>
    <t>Conliège</t>
  </si>
  <si>
    <t>Rue de Chonay</t>
  </si>
  <si>
    <t>SF39-002b</t>
  </si>
  <si>
    <t>Cellar, old toilets, indoor</t>
  </si>
  <si>
    <t>SF39-002c</t>
  </si>
  <si>
    <t>Rue Haute</t>
  </si>
  <si>
    <t>Ruin cellar, roof mostly open</t>
  </si>
  <si>
    <t>SF39-002d</t>
  </si>
  <si>
    <t>House courtyard giving to five cellars</t>
  </si>
  <si>
    <t>SF39-003</t>
  </si>
  <si>
    <t>SF39-003a</t>
  </si>
  <si>
    <t>Montigny-lès-Arsures</t>
  </si>
  <si>
    <t>Rue de l'Eglise, D249</t>
  </si>
  <si>
    <t>SF39-003b</t>
  </si>
  <si>
    <t>Stone wall, former (destroyed) henhouse</t>
  </si>
  <si>
    <t>SF39-003c</t>
  </si>
  <si>
    <t>Chemin de Chanoux</t>
  </si>
  <si>
    <t>House cellar entrance and old open henhouse</t>
  </si>
  <si>
    <t>SF39-003d</t>
  </si>
  <si>
    <t>Small barn ruined, stone walls, shaded</t>
  </si>
  <si>
    <t>SF39-003e</t>
  </si>
  <si>
    <t>Haute-Marne</t>
  </si>
  <si>
    <t>SF52-001</t>
  </si>
  <si>
    <t>SF52-001a</t>
  </si>
  <si>
    <t>Anrosey</t>
  </si>
  <si>
    <t>Rue du Grand Jardin</t>
  </si>
  <si>
    <t>SF52-001b</t>
  </si>
  <si>
    <t>Ruin, semi-open, ground floor, stone walls</t>
  </si>
  <si>
    <t>SF52-002</t>
  </si>
  <si>
    <t>SF52-002a</t>
  </si>
  <si>
    <t>Fresne-sur-Apance</t>
  </si>
  <si>
    <t>Old barn, semi-open, ground floor, S exposed</t>
  </si>
  <si>
    <t>Meuthe-et-Moselle</t>
  </si>
  <si>
    <t>SF54-001</t>
  </si>
  <si>
    <t>SF54-001a</t>
  </si>
  <si>
    <t>Vaudémont</t>
  </si>
  <si>
    <t>Fosse fortification Est</t>
  </si>
  <si>
    <t>Base rocks, pit remparts, W exposed</t>
  </si>
  <si>
    <t>SF54-001b</t>
  </si>
  <si>
    <t>Rue Maurice Barres</t>
  </si>
  <si>
    <t>Ruin, stone walls</t>
  </si>
  <si>
    <t>SF54-001c</t>
  </si>
  <si>
    <t>Rue de l'Eglise,  rempards</t>
  </si>
  <si>
    <t>Base rocks, rempart S exposed</t>
  </si>
  <si>
    <t>SF54-002</t>
  </si>
  <si>
    <t>SF54-002a</t>
  </si>
  <si>
    <t>Maron</t>
  </si>
  <si>
    <t>Falaise de Maron</t>
  </si>
  <si>
    <t>Forest and shrub</t>
  </si>
  <si>
    <t>Trap off</t>
  </si>
  <si>
    <t>Base rocks &amp; cliff, middle level, S exposed</t>
  </si>
  <si>
    <t>SF54-002b</t>
  </si>
  <si>
    <t>Base cliff, higher level, S exposed</t>
  </si>
  <si>
    <t>SF54-002c</t>
  </si>
  <si>
    <t xml:space="preserve">Base cliff, higher level, S exposed </t>
  </si>
  <si>
    <t>SF54-002d</t>
  </si>
  <si>
    <t>Base cliff, middle level, entrance cave, S exposed</t>
  </si>
  <si>
    <t>Meuse</t>
  </si>
  <si>
    <t>SF55-001</t>
  </si>
  <si>
    <t>SF55-001a</t>
  </si>
  <si>
    <t>Avioth</t>
  </si>
  <si>
    <t>Rue des Seigneurs de Breux, D110</t>
  </si>
  <si>
    <t>Old unused farmhouse, ground soil</t>
  </si>
  <si>
    <t>SF55-001b</t>
  </si>
  <si>
    <t>Rue de Saint-Brice, D198</t>
  </si>
  <si>
    <t>Barn cellar, ground soil (rodents and bats)</t>
  </si>
  <si>
    <t>SF55-002</t>
  </si>
  <si>
    <t>SF55-002a</t>
  </si>
  <si>
    <t>Thonne-la-Long</t>
  </si>
  <si>
    <t>Rue Grande</t>
  </si>
  <si>
    <t>Old house wall and shelter entrance, garden, S exposed</t>
  </si>
  <si>
    <t>Moselle</t>
  </si>
  <si>
    <t>SF57-001</t>
  </si>
  <si>
    <t>SF57-001a</t>
  </si>
  <si>
    <t xml:space="preserve">Contz-les-Bains </t>
  </si>
  <si>
    <t>Rue du Pressoir</t>
  </si>
  <si>
    <t>Garden (not maintained), stone walls, terraces, S exposed</t>
  </si>
  <si>
    <t>SF57-001b</t>
  </si>
  <si>
    <t>Garden terraces, stone wall, shaded and wind protected, A exposed</t>
  </si>
  <si>
    <t>SF57-001c</t>
  </si>
  <si>
    <t>Rue du Vignoble</t>
  </si>
  <si>
    <t>Courtyard between inhabited houses, ground floor, stone walls</t>
  </si>
  <si>
    <t>SF57-001d</t>
  </si>
  <si>
    <t>Village</t>
  </si>
  <si>
    <t>Village, gardens, stone walls</t>
  </si>
  <si>
    <t>SF57-002</t>
  </si>
  <si>
    <t>SF57-002a</t>
  </si>
  <si>
    <t>Stromberg</t>
  </si>
  <si>
    <t>Deep in scree, S exposed</t>
  </si>
  <si>
    <t>SF57-002b</t>
  </si>
  <si>
    <t>Ruin, stone wall and rocks, wind protected, S exposed</t>
  </si>
  <si>
    <t>SF57-002c</t>
  </si>
  <si>
    <t>Base cliff, rocks, S exposed</t>
  </si>
  <si>
    <t>SF57-002d</t>
  </si>
  <si>
    <t>Rock hole, S exposed</t>
  </si>
  <si>
    <t>SF57-002e</t>
  </si>
  <si>
    <t>Base cliff, crevace, S exposed</t>
  </si>
  <si>
    <t>SF57-002f</t>
  </si>
  <si>
    <t>Near rocks and cliffs</t>
  </si>
  <si>
    <t>Bas-Rhin</t>
  </si>
  <si>
    <t>SF67-001</t>
  </si>
  <si>
    <t>SF67-001a</t>
  </si>
  <si>
    <t>Durrenbach</t>
  </si>
  <si>
    <t>Rue du Café</t>
  </si>
  <si>
    <t>Barn semi open, pork house, unused, cobblestone+ground floor</t>
  </si>
  <si>
    <t>SF67-001b</t>
  </si>
  <si>
    <t>Barn, ground clay floor, indoor, S exposed</t>
  </si>
  <si>
    <t>SF67-001c</t>
  </si>
  <si>
    <t>Open barn, wood, ground floor, S exposed</t>
  </si>
  <si>
    <t>SF67-002</t>
  </si>
  <si>
    <t>SF67-002a</t>
  </si>
  <si>
    <t>Wimmenau</t>
  </si>
  <si>
    <t>Rue de la Montagne</t>
  </si>
  <si>
    <t>Open barn, ground floor, W exposed</t>
  </si>
  <si>
    <t>SF67-002b</t>
  </si>
  <si>
    <t>Entrance barn, cobblestone floor, S exposed</t>
  </si>
  <si>
    <t>SF67-002c</t>
  </si>
  <si>
    <t>Barn, cobblestone and ground floor, S exposed</t>
  </si>
  <si>
    <t>SF67-002d</t>
  </si>
  <si>
    <t>Garden, stone walls, S exposed</t>
  </si>
  <si>
    <t>Haut-Rhin</t>
  </si>
  <si>
    <t>SF68-001</t>
  </si>
  <si>
    <t>SF68-001a</t>
  </si>
  <si>
    <t>Altkirch</t>
  </si>
  <si>
    <t>Rue du Char Saint-Quentin</t>
  </si>
  <si>
    <t>Rain after 6AM</t>
  </si>
  <si>
    <t>Stone wall, gardens, shaded, S exposed</t>
  </si>
  <si>
    <t>SF68-001b</t>
  </si>
  <si>
    <t>Stone wall, entrance small barn with ground floor, cats, S exposed</t>
  </si>
  <si>
    <t>SF68-001c</t>
  </si>
  <si>
    <t>Stone wall, wooden barn, cats, S exposed</t>
  </si>
  <si>
    <t>SF68-001d</t>
  </si>
  <si>
    <t>Fbg de Mulhouse</t>
  </si>
  <si>
    <t>Stone walls, orchards, poultry, S exposed</t>
  </si>
  <si>
    <t>SF68-001e</t>
  </si>
  <si>
    <t>Barn/henhouse ground floor, stone wall, S exposed</t>
  </si>
  <si>
    <t>SF68-001f</t>
  </si>
  <si>
    <t>Small wooden sheep shelter, stone wall, bank with small animal burrows, S exposed, shaded</t>
  </si>
  <si>
    <t>SF68-001g</t>
  </si>
  <si>
    <t>Chemin de Heidwiller, Nécropole nationale</t>
  </si>
  <si>
    <t>Stone wall near quarry, forest clearing, S exposed</t>
  </si>
  <si>
    <t>SF68-002</t>
  </si>
  <si>
    <t>SF68-002a</t>
  </si>
  <si>
    <t>Cernay</t>
  </si>
  <si>
    <t>Faubourg d'Uffholtz</t>
  </si>
  <si>
    <t>Unused chicken house, ground floor, S exposed, indoor</t>
  </si>
  <si>
    <t>SF68-002b</t>
  </si>
  <si>
    <t>Unused chicken run, chicken hen entrance, S exposed</t>
  </si>
  <si>
    <t>SF68-002c</t>
  </si>
  <si>
    <t>Unused chicken run, ground, SE exposed</t>
  </si>
  <si>
    <t>SF68-002d</t>
  </si>
  <si>
    <t>Unused chicken run, ground floor, old barn, SE exposed</t>
  </si>
  <si>
    <t>SF68-002e</t>
  </si>
  <si>
    <t>Garden, nearby unused chicken run and barn, SE exposed</t>
  </si>
  <si>
    <t>Haute-Saône</t>
  </si>
  <si>
    <t>SF70-001</t>
  </si>
  <si>
    <t>SF70-001a</t>
  </si>
  <si>
    <t>Aboncourt-Gésincourt</t>
  </si>
  <si>
    <t>Le Village de Gésincourt</t>
  </si>
  <si>
    <t>Old barn, semi-open, stone walls, ground floor</t>
  </si>
  <si>
    <t>SF70-001b</t>
  </si>
  <si>
    <t>SF70-002</t>
  </si>
  <si>
    <t>SF70-002a</t>
  </si>
  <si>
    <t>Jussey</t>
  </si>
  <si>
    <t>Rue Thiers</t>
  </si>
  <si>
    <t>Unused barn, rabbit house, ground soil, stone walls, indoor</t>
  </si>
  <si>
    <t>SF70-002b</t>
  </si>
  <si>
    <t>Small garden, unused, stone walls, dense vegetation</t>
  </si>
  <si>
    <t>SF70-003</t>
  </si>
  <si>
    <t>SF70-003a</t>
  </si>
  <si>
    <t>Rosières-sur-Mance</t>
  </si>
  <si>
    <t>Rte de la Corre</t>
  </si>
  <si>
    <t>Cellar unused house, ground floor, indoor</t>
  </si>
  <si>
    <t>SF70-003b</t>
  </si>
  <si>
    <t>Le Village</t>
  </si>
  <si>
    <t>Ruin, stone walls, near poultry</t>
  </si>
  <si>
    <t>SF70-003c</t>
  </si>
  <si>
    <t>Patis de la Chèvre</t>
  </si>
  <si>
    <t>Old barn with ground floor, ducks, poultry</t>
  </si>
  <si>
    <t>SF70-003d</t>
  </si>
  <si>
    <t>Rue des Cravattes</t>
  </si>
  <si>
    <t>Village, garden, stone walls, old pig house</t>
  </si>
  <si>
    <t>Savoie</t>
  </si>
  <si>
    <t>SF73-001</t>
  </si>
  <si>
    <t>SF73-001a</t>
  </si>
  <si>
    <t>Motz</t>
  </si>
  <si>
    <t>Route des Vignes</t>
  </si>
  <si>
    <t>Inside ruin with partial roof, stone walls, shaded by trees</t>
  </si>
  <si>
    <t>SF73-001b</t>
  </si>
  <si>
    <t>Sticky trap</t>
  </si>
  <si>
    <t>Inside and outside ruin with partial roof, stone walls, shaded by trees</t>
  </si>
  <si>
    <t>SF73-002</t>
  </si>
  <si>
    <t>SF73-002a</t>
  </si>
  <si>
    <t>Route de Blinty</t>
  </si>
  <si>
    <t>Indoor unused stable</t>
  </si>
  <si>
    <t>SF73-002b</t>
  </si>
  <si>
    <t>Indoor/outdoor unused stable</t>
  </si>
  <si>
    <t>SF73-003</t>
  </si>
  <si>
    <t>SF73-003a</t>
  </si>
  <si>
    <t>Chindrieux</t>
  </si>
  <si>
    <t>Rue de l'Eglise</t>
  </si>
  <si>
    <t>Garden, base large stone wall, crevace</t>
  </si>
  <si>
    <t>Vosges</t>
  </si>
  <si>
    <t>SF88-001</t>
  </si>
  <si>
    <t>SF88-001a</t>
  </si>
  <si>
    <t>Jubainville</t>
  </si>
  <si>
    <t>Rue du Milieu</t>
  </si>
  <si>
    <t>Courtyard house and barns, in front of basement (ground soil) window</t>
  </si>
  <si>
    <t>SF88-001b</t>
  </si>
  <si>
    <t>Barn (ground soil) and entrance cellar old house</t>
  </si>
  <si>
    <t>SF88-001c</t>
  </si>
  <si>
    <t>Place de l'Eglise</t>
  </si>
  <si>
    <t>Entrance cellar ground soil, stone (partial) wall</t>
  </si>
  <si>
    <t>SF88-002</t>
  </si>
  <si>
    <t>SF88-002a</t>
  </si>
  <si>
    <t>Rollainville</t>
  </si>
  <si>
    <t>Voie Morée</t>
  </si>
  <si>
    <t>Garden, base stone wall and rocks</t>
  </si>
  <si>
    <t>SF88-002b</t>
  </si>
  <si>
    <t>Chemin de Fruze</t>
  </si>
  <si>
    <t>Garden, base rocks</t>
  </si>
  <si>
    <t>SF88-002c</t>
  </si>
  <si>
    <t>Garden, base rocks and stone wall</t>
  </si>
  <si>
    <t>SF88-003</t>
  </si>
  <si>
    <t>SF88-003a</t>
  </si>
  <si>
    <t>Châtillon-sur-Saône</t>
  </si>
  <si>
    <t>Rue de l'Assaut</t>
  </si>
  <si>
    <t>Historical tour, stone walls, S exposed, near entrance</t>
  </si>
  <si>
    <t>SF88-003b</t>
  </si>
  <si>
    <t>Rue de l'Eglise, jardins en contrebas</t>
  </si>
  <si>
    <t>Stone walls, garden orchard, S exposed</t>
  </si>
  <si>
    <t>SF88-004</t>
  </si>
  <si>
    <t>SF88-004a</t>
  </si>
  <si>
    <t>Lironcourt</t>
  </si>
  <si>
    <t>Rue de Charmont</t>
  </si>
  <si>
    <t>Old barn, ground floor, entrance door S exposed, indoor</t>
  </si>
  <si>
    <t>SF88-004b</t>
  </si>
  <si>
    <t>Rue de la Mairie</t>
  </si>
  <si>
    <t>Stone walls, ruin, S exposed</t>
  </si>
  <si>
    <t>Territoire-de-Belfort</t>
  </si>
  <si>
    <t>SF90-001</t>
  </si>
  <si>
    <t>SF90-001a</t>
  </si>
  <si>
    <t>Lachapelle-sous-Rougemont</t>
  </si>
  <si>
    <t>Rue du Général de Gaulle, D83</t>
  </si>
  <si>
    <t>Farm, stone walls, near cattle barn and unused rabbit house, S exposed</t>
  </si>
  <si>
    <t>SF90-001b</t>
  </si>
  <si>
    <t>Farm, near hen run, stone walls, S exposed</t>
  </si>
  <si>
    <t>SF90-002</t>
  </si>
  <si>
    <t>SF90-002a</t>
  </si>
  <si>
    <t>Roppe</t>
  </si>
  <si>
    <t>Avenue du Général de Gaulle, D83</t>
  </si>
  <si>
    <t>Abandoned farm house, barn entrance, S exposed, indoor</t>
  </si>
  <si>
    <t>SF90-002b</t>
  </si>
  <si>
    <t>Abandoned farm house, entrance barn, wood pile, outdoor</t>
  </si>
  <si>
    <t>SF90-003</t>
  </si>
  <si>
    <t>SF90-003a</t>
  </si>
  <si>
    <t>Felon</t>
  </si>
  <si>
    <t>Rue de l'Eglise, D27</t>
  </si>
  <si>
    <t>Ruine, ground floor, stone walls</t>
  </si>
  <si>
    <t>SF90-003b</t>
  </si>
  <si>
    <t>Ruine, stone wall and stone pile</t>
  </si>
  <si>
    <t>SF90-003c</t>
  </si>
  <si>
    <t>Rue de Chenois</t>
  </si>
  <si>
    <t>Open barn, partly ground floor, indoor</t>
  </si>
  <si>
    <t>SF90-003d</t>
  </si>
  <si>
    <t>Barn, S exposed, outdoor under roof</t>
  </si>
  <si>
    <t>Belgium</t>
  </si>
  <si>
    <t>Arr. Arlon</t>
  </si>
  <si>
    <t>SFBE-001</t>
  </si>
  <si>
    <t>SFBE-001a</t>
  </si>
  <si>
    <t>Rachecourt</t>
  </si>
  <si>
    <t>Rue Basse, N870</t>
  </si>
  <si>
    <t>Francis Schaffner + Trainees LU</t>
  </si>
  <si>
    <t>House/garden, small barn</t>
  </si>
  <si>
    <t>SFBE-001b</t>
  </si>
  <si>
    <t>Garden, old garden shelter</t>
  </si>
  <si>
    <t>SFBE-001c</t>
  </si>
  <si>
    <t>Rue Bizeury</t>
  </si>
  <si>
    <t>Caw shelter in pasture, partly open, indoor</t>
  </si>
  <si>
    <t>Arr. Virton</t>
  </si>
  <si>
    <t>SFBE-002</t>
  </si>
  <si>
    <t>SFBE-002a</t>
  </si>
  <si>
    <t>Signeulx</t>
  </si>
  <si>
    <t>Rue du Ctre</t>
  </si>
  <si>
    <t>Garden, near rabits, old house, stone wall, shaded, S exposed</t>
  </si>
  <si>
    <t>SFBE-002b</t>
  </si>
  <si>
    <t>Garden, poultry run, goat shelter, dog and cats, S exposed</t>
  </si>
  <si>
    <t>Arr. Dinant</t>
  </si>
  <si>
    <t>SFBE-003</t>
  </si>
  <si>
    <t>SFBE-003a</t>
  </si>
  <si>
    <t>Rochefort</t>
  </si>
  <si>
    <t>Rue de Behogne</t>
  </si>
  <si>
    <t>Garden hotel, stone walls, shaded</t>
  </si>
  <si>
    <t>SFBE-004</t>
  </si>
  <si>
    <t>SFBE-004a</t>
  </si>
  <si>
    <t>Rabanisse</t>
  </si>
  <si>
    <t>Forest with wood pile</t>
  </si>
  <si>
    <t>SFBE-005</t>
  </si>
  <si>
    <t>SFBE-005a</t>
  </si>
  <si>
    <t>Metallic barn open, hey</t>
  </si>
  <si>
    <t>Arr. Neufchâteau</t>
  </si>
  <si>
    <t>SFBE-006</t>
  </si>
  <si>
    <t>SFBE-006a</t>
  </si>
  <si>
    <t>Wellin</t>
  </si>
  <si>
    <t>Rue de Grupont</t>
  </si>
  <si>
    <t>Garden, shelter with stone wallsm shaded</t>
  </si>
  <si>
    <t>SFBE-006b</t>
  </si>
  <si>
    <t>Garden, shelter stone walls, nearby chicken run, shaded</t>
  </si>
  <si>
    <t>SFBE-006c</t>
  </si>
  <si>
    <t>Garden, stone wall, forest shaded</t>
  </si>
  <si>
    <t>SFBE-007</t>
  </si>
  <si>
    <t>SFBE-007a</t>
  </si>
  <si>
    <t>Rue de la Boverie</t>
  </si>
  <si>
    <t>Stone barn</t>
  </si>
  <si>
    <t>SFBE-007b</t>
  </si>
  <si>
    <t>Arr. Liège</t>
  </si>
  <si>
    <t>SFBE-008</t>
  </si>
  <si>
    <t>SFBE-008a</t>
  </si>
  <si>
    <t>Visé</t>
  </si>
  <si>
    <t>Rue de Jupille, N653, Visé Pneus</t>
  </si>
  <si>
    <t>Base cliff, shaded, E exposed</t>
  </si>
  <si>
    <t>SFBE-008b</t>
  </si>
  <si>
    <t>Base cliff, forest shaded, W exposed</t>
  </si>
  <si>
    <t>SFBE-008c</t>
  </si>
  <si>
    <t>Rue de Jupille, N653</t>
  </si>
  <si>
    <t>Base cliff, vegetation, NW exposed</t>
  </si>
  <si>
    <t>SFBE-008d</t>
  </si>
  <si>
    <t>Garden, unused chicken run</t>
  </si>
  <si>
    <t>SFBE-008e</t>
  </si>
  <si>
    <t>Garden, unused shiken run</t>
  </si>
  <si>
    <t>SFBE-008f</t>
  </si>
  <si>
    <t>Garden, rock, besides unused henhouse</t>
  </si>
  <si>
    <t>SFBE-009</t>
  </si>
  <si>
    <t>SFBE-009a</t>
  </si>
  <si>
    <t>Blegny</t>
  </si>
  <si>
    <t>Saive, Chemin de la Julienne</t>
  </si>
  <si>
    <t>Garden, rabbit run, chicken run, duck run</t>
  </si>
  <si>
    <t>SFBE-010</t>
  </si>
  <si>
    <t>SFBE-010a</t>
  </si>
  <si>
    <t>Florenville</t>
  </si>
  <si>
    <t>Sainte-Cécile, Rue de la Mécanique</t>
  </si>
  <si>
    <t>Cellar 1, ground soil, humid</t>
  </si>
  <si>
    <t>SFBE-010b</t>
  </si>
  <si>
    <t>Cellar 2 (deeper), ground soil and rock, humid</t>
  </si>
  <si>
    <t>SFBE-010c</t>
  </si>
  <si>
    <t>Barn, henhouse</t>
  </si>
  <si>
    <t>SFBE-010d</t>
  </si>
  <si>
    <t>Barn, open, ground soils, chiks, dog</t>
  </si>
  <si>
    <t>SFBE-010e</t>
  </si>
  <si>
    <t>Garden, wooden shelter</t>
  </si>
  <si>
    <t>SFBE-011</t>
  </si>
  <si>
    <t>SFBE-011a</t>
  </si>
  <si>
    <t>Chassepierre, Rue de la Semois</t>
  </si>
  <si>
    <t>Cave entrance</t>
  </si>
  <si>
    <t>SFBE-011b</t>
  </si>
  <si>
    <t>SFBE-011c</t>
  </si>
  <si>
    <t>Wood shelter in between two houses</t>
  </si>
  <si>
    <t>SFBE-011d</t>
  </si>
  <si>
    <t>Entrance small shelter cattle dung</t>
  </si>
  <si>
    <t>SFBE-011e</t>
  </si>
  <si>
    <t>Garden, stone wall, E exposed</t>
  </si>
  <si>
    <t>SFBE-011f</t>
  </si>
  <si>
    <t>Garden, stone wall, shaded, S exposed</t>
  </si>
  <si>
    <t>Germany</t>
  </si>
  <si>
    <t>Trier-Saarburg</t>
  </si>
  <si>
    <t>SFDE-001</t>
  </si>
  <si>
    <t>SFDE-001a</t>
  </si>
  <si>
    <t>Nittel</t>
  </si>
  <si>
    <t>Leiterchen, Nitteler Fels</t>
  </si>
  <si>
    <t>Garden, base cliff, nearby wineyard, shaded, S exposed</t>
  </si>
  <si>
    <t>SFDE-001b</t>
  </si>
  <si>
    <t>Garden, base cliff, open, S exposed</t>
  </si>
  <si>
    <t>SFDE-001c</t>
  </si>
  <si>
    <t>Garden, rocks, shaded, S exposed</t>
  </si>
  <si>
    <t>SFDE-001d</t>
  </si>
  <si>
    <t>Garden, stone wall, S exposed</t>
  </si>
  <si>
    <t>SFDE-002</t>
  </si>
  <si>
    <t>SFDE-002a</t>
  </si>
  <si>
    <t>Leiterchen, Near Mossel, rail and R419</t>
  </si>
  <si>
    <t>Bush, besides animal burrow, near cliff, S exposed</t>
  </si>
  <si>
    <t>SFDE-002b</t>
  </si>
  <si>
    <t>Base rocks bordering wineyard, E exposed</t>
  </si>
  <si>
    <t>Luxembourg</t>
  </si>
  <si>
    <t>SFLU-001</t>
  </si>
  <si>
    <t>SFLU-001a</t>
  </si>
  <si>
    <t>Grund, Rue Münster</t>
  </si>
  <si>
    <t>Garden garage, indoor</t>
  </si>
  <si>
    <t>SFLU-001b</t>
  </si>
  <si>
    <t>Grund, Rue Plaetis</t>
  </si>
  <si>
    <t>Stone wall, garden, S exposed</t>
  </si>
  <si>
    <t>SFLU-001c</t>
  </si>
  <si>
    <t>Garden, besides wooden schelter, SE exposed</t>
  </si>
  <si>
    <t>SFLU-001d</t>
  </si>
  <si>
    <t>Small cave stone wall, along path, shaded, SE exposed</t>
  </si>
  <si>
    <t>SFLU-001e</t>
  </si>
  <si>
    <t>Stone wall, garden, shaded, near honey bee colonies, SE exposed</t>
  </si>
  <si>
    <t>SFLU-001f</t>
  </si>
  <si>
    <t>Grund, Rives de Clausen</t>
  </si>
  <si>
    <t>Cave entrance, S exposed</t>
  </si>
  <si>
    <t>SFLU-001g</t>
  </si>
  <si>
    <t>Base cliff, S exposed</t>
  </si>
  <si>
    <t>SFLU-001h</t>
  </si>
  <si>
    <t>Stone walls, S exposed</t>
  </si>
  <si>
    <t>SFLU-001i</t>
  </si>
  <si>
    <t>Grund, Bisserweg</t>
  </si>
  <si>
    <t>SFLU-001j</t>
  </si>
  <si>
    <t>Cliff base, SE exposed</t>
  </si>
  <si>
    <t>SFLU-001k</t>
  </si>
  <si>
    <t>Grund, Rue St Ulric</t>
  </si>
  <si>
    <t>Ruin open cellar</t>
  </si>
  <si>
    <t>SFLU-001l</t>
  </si>
  <si>
    <t>Cave base cliff with pigeon feaces</t>
  </si>
  <si>
    <t>SFLU-002</t>
  </si>
  <si>
    <t>SFLU-002a</t>
  </si>
  <si>
    <t>Remich</t>
  </si>
  <si>
    <t>Rue Dicks</t>
  </si>
  <si>
    <t>Garden, base cliff, open, E exposed</t>
  </si>
  <si>
    <t>SFLU-002aa</t>
  </si>
  <si>
    <t>SFLU-002b</t>
  </si>
  <si>
    <t>Industrial area, base cliff, open, E exposed</t>
  </si>
  <si>
    <t>SFLU-002bb</t>
  </si>
  <si>
    <t>SFLU-002c</t>
  </si>
  <si>
    <t>Garden, base cliff, shaded, E exposed</t>
  </si>
  <si>
    <t>SFLU-002cc</t>
  </si>
  <si>
    <t>SFLU-002d</t>
  </si>
  <si>
    <t>Forest, shaded, top cliff</t>
  </si>
  <si>
    <t>SFLU-002e</t>
  </si>
  <si>
    <t>Garden, shaded, near chicken run</t>
  </si>
  <si>
    <t>SFLU-002f</t>
  </si>
  <si>
    <t>SFLU-002g</t>
  </si>
  <si>
    <t>Garden, base cliff and wood pile</t>
  </si>
  <si>
    <t>SFLU-003</t>
  </si>
  <si>
    <t>SFLU-003a</t>
  </si>
  <si>
    <t>Machtum</t>
  </si>
  <si>
    <t>Rue Gewan</t>
  </si>
  <si>
    <t>Barn in meadow/pasture</t>
  </si>
  <si>
    <t>SFLU-003b</t>
  </si>
  <si>
    <t>Cattle pasture, in trees</t>
  </si>
  <si>
    <t>SFLU-004</t>
  </si>
  <si>
    <t>SFLU-004a</t>
  </si>
  <si>
    <t>Bech-Kleinmacher</t>
  </si>
  <si>
    <t>Kuebeneck</t>
  </si>
  <si>
    <t>Garden, besides barn, stone wall, N exposed</t>
  </si>
  <si>
    <t>SFLU-004b</t>
  </si>
  <si>
    <t>Garden, barn stone wall, E exposed</t>
  </si>
  <si>
    <t>SFLU-004c</t>
  </si>
  <si>
    <t>Netherlands</t>
  </si>
  <si>
    <t>Zuid-Limburg</t>
  </si>
  <si>
    <t>SFNL-001</t>
  </si>
  <si>
    <t>SFNL-001a</t>
  </si>
  <si>
    <t>Maastricht</t>
  </si>
  <si>
    <t>Sit- Pieter, Muizenberg</t>
  </si>
  <si>
    <t>Cliff, entrance cave</t>
  </si>
  <si>
    <t>SFNL-001b</t>
  </si>
  <si>
    <t>Base cliff</t>
  </si>
  <si>
    <t>SFNL-001c</t>
  </si>
  <si>
    <t>SFNL-001d</t>
  </si>
  <si>
    <t>Base cliff and besides animal burrow</t>
  </si>
  <si>
    <t>SFNL-002</t>
  </si>
  <si>
    <t>SFNL-002a</t>
  </si>
  <si>
    <t>Sint Antoniusbank, Kackerboshweg</t>
  </si>
  <si>
    <t>Base small cliff (protected area)</t>
  </si>
  <si>
    <t>SFNL-003</t>
  </si>
  <si>
    <t>SFNL-003a</t>
  </si>
  <si>
    <t>Base small cliff and small holes in sandy soil</t>
  </si>
  <si>
    <t>SFNL-003b</t>
  </si>
  <si>
    <t>Entrance cave</t>
  </si>
  <si>
    <t>SFNL-003c</t>
  </si>
  <si>
    <t>Rocks and stome wall, entrance ruin</t>
  </si>
  <si>
    <t>5</t>
  </si>
  <si>
    <t>21</t>
  </si>
  <si>
    <t>58</t>
  </si>
  <si>
    <r>
      <t xml:space="preserve">Table S1. </t>
    </r>
    <r>
      <rPr>
        <sz val="12"/>
        <rFont val="Arial"/>
        <family val="2"/>
      </rPr>
      <t>Detailed field data of our survey of Phlebotomine sand flies across their northern distribution range limit in Western Europe, summer 2023.</t>
    </r>
  </si>
  <si>
    <t>Column1</t>
  </si>
  <si>
    <t>SF01-001a_230705</t>
  </si>
  <si>
    <t>SF01-001b_230705</t>
  </si>
  <si>
    <t>SF01-002a_230705</t>
  </si>
  <si>
    <t>SF01-003a_230705</t>
  </si>
  <si>
    <t>SF01-004a_230705</t>
  </si>
  <si>
    <t>SF08-001a_230717</t>
  </si>
  <si>
    <t>SF08-001b_230717</t>
  </si>
  <si>
    <t>SF08-001c_230717</t>
  </si>
  <si>
    <t>SF08-001d_230717</t>
  </si>
  <si>
    <t>SF08-001e_230716</t>
  </si>
  <si>
    <t>SF25-001a_230803</t>
  </si>
  <si>
    <t>SF25-002a_230819</t>
  </si>
  <si>
    <t>SF25-002b_230819</t>
  </si>
  <si>
    <t>SF25-003a_230819</t>
  </si>
  <si>
    <t>SF25-003b_230819</t>
  </si>
  <si>
    <t>SF25-003c_230819</t>
  </si>
  <si>
    <t>SF25-004a_230819</t>
  </si>
  <si>
    <t>SF25-004b_230819</t>
  </si>
  <si>
    <t>SF25-004c_230819</t>
  </si>
  <si>
    <t>SF25-005a_230819</t>
  </si>
  <si>
    <t>SF25-005b_230819</t>
  </si>
  <si>
    <t>SF39-001a_230706</t>
  </si>
  <si>
    <t>SF39-001b_230706</t>
  </si>
  <si>
    <t>SF39-001c_230706</t>
  </si>
  <si>
    <t>SF39-001d_230706</t>
  </si>
  <si>
    <t>SF39-002a_230707</t>
  </si>
  <si>
    <t>SF39-002b_230707</t>
  </si>
  <si>
    <t>SF39-002c_230707</t>
  </si>
  <si>
    <t>SF39-002d_230707</t>
  </si>
  <si>
    <t>SF39-003a_230708</t>
  </si>
  <si>
    <t>SF39-003b_230708</t>
  </si>
  <si>
    <t>SF39-003c_230708</t>
  </si>
  <si>
    <t>SF39-003d_230708</t>
  </si>
  <si>
    <t>SF39-003e_230707</t>
  </si>
  <si>
    <t>SF52-001a_230812</t>
  </si>
  <si>
    <t>SF52-001b_230812</t>
  </si>
  <si>
    <t>SF52-002a_230812</t>
  </si>
  <si>
    <t>SF54-001a_230720</t>
  </si>
  <si>
    <t>SF54-001b_230720</t>
  </si>
  <si>
    <t>SF54-001c_230720</t>
  </si>
  <si>
    <t>SF54-002a_230720</t>
  </si>
  <si>
    <t>SF54-002b_230720</t>
  </si>
  <si>
    <t>SF54-002c_230720</t>
  </si>
  <si>
    <t>SF54-002d_230720</t>
  </si>
  <si>
    <t>SF55-001a_230717</t>
  </si>
  <si>
    <t>SF55-001b_230717</t>
  </si>
  <si>
    <t>SF55-002a_230717</t>
  </si>
  <si>
    <t>SF57-001a_230718</t>
  </si>
  <si>
    <t>SF57-001b_230718</t>
  </si>
  <si>
    <t>SF57-001c_230718</t>
  </si>
  <si>
    <t>SF57-001d_230718</t>
  </si>
  <si>
    <t>SF57-002a_230718</t>
  </si>
  <si>
    <t>SF57-002b_230718</t>
  </si>
  <si>
    <t>SF57-002c_230718</t>
  </si>
  <si>
    <t>SF57-002d_230718</t>
  </si>
  <si>
    <t>SF57-002e_230718</t>
  </si>
  <si>
    <t>SF57-002f_230717</t>
  </si>
  <si>
    <t>SF67-001a_230821</t>
  </si>
  <si>
    <t>SF67-001b_230821</t>
  </si>
  <si>
    <t>SF67-001c_230821</t>
  </si>
  <si>
    <t>SF67-002a_230821</t>
  </si>
  <si>
    <t>SF67-002b_230821</t>
  </si>
  <si>
    <t>SF67-002c_230821</t>
  </si>
  <si>
    <t>SF67-002d_230821</t>
  </si>
  <si>
    <t>SF68-001a_230801</t>
  </si>
  <si>
    <t>SF68-001b_230801</t>
  </si>
  <si>
    <t>SF68-001c_230801</t>
  </si>
  <si>
    <t>SF68-001d_230801</t>
  </si>
  <si>
    <t>SF68-001e_230801</t>
  </si>
  <si>
    <t>SF68-001f_230801</t>
  </si>
  <si>
    <t>SF68-001g_230801</t>
  </si>
  <si>
    <t>SF68-002a_230823</t>
  </si>
  <si>
    <t>SF68-002b_230823</t>
  </si>
  <si>
    <t>SF68-002c_230823</t>
  </si>
  <si>
    <t>SF68-002d_230823</t>
  </si>
  <si>
    <t>SF68-002e_230823</t>
  </si>
  <si>
    <t>SF70-001a_230811</t>
  </si>
  <si>
    <t>SF70-001b_230811</t>
  </si>
  <si>
    <t>SF70-002a_230811</t>
  </si>
  <si>
    <t>SF70-002b_230811</t>
  </si>
  <si>
    <t>SF70-003a_230811</t>
  </si>
  <si>
    <t>SF70-003b_230811</t>
  </si>
  <si>
    <t>SF70-003c_230811</t>
  </si>
  <si>
    <t>SF70-003d_230810</t>
  </si>
  <si>
    <t>SF73-001a_230704</t>
  </si>
  <si>
    <t>SF73-001b_230705</t>
  </si>
  <si>
    <t>SF73-002a_230704</t>
  </si>
  <si>
    <t>SF73-002b_230705</t>
  </si>
  <si>
    <t>SF73-003a_230704</t>
  </si>
  <si>
    <t>SF88-001a_230719</t>
  </si>
  <si>
    <t>SF88-001b_230719</t>
  </si>
  <si>
    <t>SF88-001c_230719</t>
  </si>
  <si>
    <t>SF88-002a_230719</t>
  </si>
  <si>
    <t>SF88-002b_230719</t>
  </si>
  <si>
    <t>SF88-002c_230719</t>
  </si>
  <si>
    <t>SF88-003a_230812</t>
  </si>
  <si>
    <t>SF88-003b_230812</t>
  </si>
  <si>
    <t>SF88-004a_230812</t>
  </si>
  <si>
    <t>SF88-004b_230812</t>
  </si>
  <si>
    <t>SF90-001a_230818</t>
  </si>
  <si>
    <t>SF90-001b_230818</t>
  </si>
  <si>
    <t>SF90-002a_230818</t>
  </si>
  <si>
    <t>SF90-002b_230818</t>
  </si>
  <si>
    <t>SF90-003a_230818</t>
  </si>
  <si>
    <t>SF90-003b_230818</t>
  </si>
  <si>
    <t>SF90-003c_230818</t>
  </si>
  <si>
    <t>SF90-003d_230818</t>
  </si>
  <si>
    <t>SFBE-001a_230714</t>
  </si>
  <si>
    <t>SFBE-001b_230714</t>
  </si>
  <si>
    <t>SFBE-001c_230714</t>
  </si>
  <si>
    <t>SFBE-002a_230714</t>
  </si>
  <si>
    <t>SFBE-002b_230714</t>
  </si>
  <si>
    <t>SFBE-003a_230714</t>
  </si>
  <si>
    <t>SFBE-004a_230714</t>
  </si>
  <si>
    <t>SFBE-005a_230714</t>
  </si>
  <si>
    <t>SFBE-006a_230714</t>
  </si>
  <si>
    <t>SFBE-006b_230714</t>
  </si>
  <si>
    <t>SFBE-006c_230714</t>
  </si>
  <si>
    <t>SFBE-007a_230714</t>
  </si>
  <si>
    <t>SFBE-007b_230714</t>
  </si>
  <si>
    <t>SFBE-008a_230715</t>
  </si>
  <si>
    <t>SFBE-008b_230715</t>
  </si>
  <si>
    <t>SFBE-008c_230715</t>
  </si>
  <si>
    <t>SFBE-008d_230715</t>
  </si>
  <si>
    <t>SFBE-008e_230715</t>
  </si>
  <si>
    <t>SFBE-008f_230715</t>
  </si>
  <si>
    <t>SFBE-009a_230715</t>
  </si>
  <si>
    <t>SFBE-010a_230716</t>
  </si>
  <si>
    <t>SFBE-010b_230716</t>
  </si>
  <si>
    <t>SFBE-010c_230716</t>
  </si>
  <si>
    <t>SFBE-010d_230716</t>
  </si>
  <si>
    <t>SFBE-010e_230716</t>
  </si>
  <si>
    <t>SFBE-011a_230716</t>
  </si>
  <si>
    <t>SFBE-011b_230716</t>
  </si>
  <si>
    <t>SFBE-011c_230716</t>
  </si>
  <si>
    <t>SFBE-011d_230716</t>
  </si>
  <si>
    <t>SFBE-011e_230716</t>
  </si>
  <si>
    <t>SFBE-011f_230716</t>
  </si>
  <si>
    <t>SFDE-001a_230713</t>
  </si>
  <si>
    <t>SFDE-001b_230713</t>
  </si>
  <si>
    <t>SFDE-001c_230713</t>
  </si>
  <si>
    <t>SFDE-001d_230713</t>
  </si>
  <si>
    <t>SFDE-002a_230713</t>
  </si>
  <si>
    <t>SFDE-002b_230713</t>
  </si>
  <si>
    <t>SFLU-001a_230711</t>
  </si>
  <si>
    <t>SFLU-001b_230711</t>
  </si>
  <si>
    <t>SFLU-001c_230711</t>
  </si>
  <si>
    <t>SFLU-001d_230711</t>
  </si>
  <si>
    <t>SFLU-001e_230711</t>
  </si>
  <si>
    <t>SFLU-001f_230711</t>
  </si>
  <si>
    <t>SFLU-001g_230711</t>
  </si>
  <si>
    <t>SFLU-001h_230711</t>
  </si>
  <si>
    <t>SFLU-001i_230711</t>
  </si>
  <si>
    <t>SFLU-001j_230711</t>
  </si>
  <si>
    <t>SFLU-001k_230711</t>
  </si>
  <si>
    <t>SFLU-001l_230711</t>
  </si>
  <si>
    <t>SFLU-002a_230712</t>
  </si>
  <si>
    <t>SFLU-002aa_230713</t>
  </si>
  <si>
    <t>SFLU-002b_230712</t>
  </si>
  <si>
    <t>SFLU-002bb_230713</t>
  </si>
  <si>
    <t>SFLU-002c_230712</t>
  </si>
  <si>
    <t>SFLU-002cc_230713</t>
  </si>
  <si>
    <t>SFLU-002d_230712</t>
  </si>
  <si>
    <t>SFLU-002e_230712</t>
  </si>
  <si>
    <t>SFLU-002f_230713</t>
  </si>
  <si>
    <t>SFLU-002g_230713</t>
  </si>
  <si>
    <t>SFLU-003a_230712</t>
  </si>
  <si>
    <t>SFLU-003b_230712</t>
  </si>
  <si>
    <t>SFLU-004a_230713</t>
  </si>
  <si>
    <t>SFLU-004b_230713</t>
  </si>
  <si>
    <t>SFLU-004c_230713</t>
  </si>
  <si>
    <t>SFNL-001a_230715</t>
  </si>
  <si>
    <t>SFNL-001b_230715</t>
  </si>
  <si>
    <t>SFNL-001c_230715</t>
  </si>
  <si>
    <t>SFNL-001d_230715</t>
  </si>
  <si>
    <t>SFNL-002a_230715</t>
  </si>
  <si>
    <t>SFNL-003a_230715</t>
  </si>
  <si>
    <t>SFNL-003b_230715</t>
  </si>
  <si>
    <t>SFNL-003c_230715</t>
  </si>
  <si>
    <t>Number of papers</t>
  </si>
  <si>
    <t>Number of trap-nights</t>
  </si>
  <si>
    <t>Yes</t>
  </si>
  <si>
    <t>Altitude (m)</t>
  </si>
  <si>
    <t>WGS84</t>
  </si>
  <si>
    <t>House, entrance old rabbit shelter, S exposed</t>
  </si>
  <si>
    <t>Besides unused house, base wall, S exposed</t>
  </si>
  <si>
    <t>Old barn, ground floor, at window open to garden, S exposed</t>
  </si>
  <si>
    <t>Base barn wall, S exposed</t>
  </si>
  <si>
    <t>Old fountain, stone wall recess, S exposed</t>
  </si>
  <si>
    <t>Supplementary online material of the Journal of the European Mosquito Control Association</t>
  </si>
  <si>
    <t>DOI: https://doi.org/10.52004/2054930X-20241008</t>
  </si>
  <si>
    <t>A survey of Phlebotomine sand flies across their northern distribution range limit in Western Europe</t>
  </si>
  <si>
    <t>J. Risueño, S. Bersihand, C. Bender, T. Cornen, K. De Boer, A. Ibáñez-Justicia, D. Rey, Y. Rozier, A. Schneider, A. Stroo, A.</t>
  </si>
  <si>
    <t>Vanslembrouck, W. Van Bortel, A. Weigand, D. Zambianchi, P. Pérez Cutillas, S. Oerther, M. Braks, G.R.W. Wint, E. Berriatua and F.</t>
  </si>
  <si>
    <t>Schaffner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</si>
</sst>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h:mm;@"/>
    <numFmt numFmtId="165" formatCode="0.000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b/>
      <sz val="12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0"/>
      <color theme="10"/>
      <name val="Arial"/>
      <family val="2"/>
    </font>
    <font>
      <sz val="12"/>
      <color rgb="FF9C65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</fills>
  <borders count="2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22">
    <xf numFmtId="0" fontId="0" fillId="0" borderId="0" applyBorder="0"/>
    <xf numFmtId="0" fontId="2" fillId="0" borderId="0"/>
    <xf numFmtId="0" fontId="2" fillId="0" borderId="0"/>
    <xf numFmtId="0" fontId="7" fillId="3" borderId="1" applyNumberFormat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10" fillId="2" borderId="0" applyNumberFormat="0" applyBorder="0" applyAlignment="0" applyProtection="0"/>
    <xf numFmtId="0" fontId="1" fillId="0" borderId="0"/>
    <xf numFmtId="0" fontId="11" fillId="0" borderId="0"/>
    <xf numFmtId="0" fontId="1" fillId="0" borderId="0"/>
    <xf numFmtId="0" fontId="2" fillId="0" borderId="0" applyNumberFormat="0" applyFont="0" applyFill="0" applyBorder="0" applyAlignment="0" applyProtection="0"/>
    <xf numFmtId="0" fontId="1" fillId="0" borderId="0"/>
    <xf numFmtId="0" fontId="1" fillId="0" borderId="0"/>
    <xf numFmtId="0" fontId="2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" fillId="0" borderId="0" applyBorder="0"/>
    <xf numFmtId="9" fontId="2" fillId="0" borderId="0" applyFont="0" applyFill="0" applyBorder="0" applyAlignment="0" applyProtection="0"/>
    <xf numFmtId="0" fontId="2" fillId="0" borderId="0" applyNumberFormat="0" applyFont="0" applyFill="0" applyBorder="0" applyAlignment="0" applyProtection="0"/>
  </cellStyleXfs>
  <cellXfs count="31">
    <xf numFmtId="0" fontId="0" fillId="0" borderId="0" xfId="0"/>
    <xf numFmtId="0" fontId="2" fillId="0" borderId="0" xfId="1"/>
    <xf numFmtId="0" fontId="2" fillId="0" borderId="0" xfId="1" applyAlignment="1">
      <alignment horizontal="right"/>
    </xf>
    <xf numFmtId="0" fontId="3" fillId="0" borderId="0" xfId="1" applyFont="1"/>
    <xf numFmtId="0" fontId="2" fillId="4" borderId="0" xfId="1" applyFill="1"/>
    <xf numFmtId="0" fontId="2" fillId="4" borderId="0" xfId="1" applyFill="1" applyAlignment="1">
      <alignment horizontal="left"/>
    </xf>
    <xf numFmtId="0" fontId="2" fillId="5" borderId="0" xfId="1" applyFill="1" applyAlignment="1">
      <alignment horizontal="left"/>
    </xf>
    <xf numFmtId="0" fontId="2" fillId="5" borderId="0" xfId="1" applyFill="1"/>
    <xf numFmtId="0" fontId="2" fillId="5" borderId="0" xfId="1" applyFill="1" applyAlignment="1">
      <alignment horizontal="right"/>
    </xf>
    <xf numFmtId="0" fontId="2" fillId="6" borderId="0" xfId="1" applyFill="1" applyAlignment="1">
      <alignment horizontal="left"/>
    </xf>
    <xf numFmtId="0" fontId="2" fillId="6" borderId="0" xfId="1" applyFill="1"/>
    <xf numFmtId="0" fontId="2" fillId="0" borderId="0" xfId="1" applyAlignment="1">
      <alignment wrapText="1"/>
    </xf>
    <xf numFmtId="0" fontId="2" fillId="0" borderId="0" xfId="2" applyAlignment="1">
      <alignment wrapText="1"/>
    </xf>
    <xf numFmtId="0" fontId="4" fillId="0" borderId="0" xfId="1" applyFont="1" applyAlignment="1">
      <alignment wrapText="1"/>
    </xf>
    <xf numFmtId="0" fontId="5" fillId="0" borderId="0" xfId="1" applyFont="1" applyAlignment="1">
      <alignment wrapText="1"/>
    </xf>
    <xf numFmtId="0" fontId="12" fillId="0" borderId="0" xfId="1" applyFont="1"/>
    <xf numFmtId="0" fontId="14" fillId="4" borderId="0" xfId="1" applyFont="1" applyFill="1" applyAlignment="1">
      <alignment horizontal="left"/>
    </xf>
    <xf numFmtId="0" fontId="2" fillId="0" borderId="0" xfId="1" applyAlignment="1">
      <alignment vertical="center"/>
    </xf>
    <xf numFmtId="1" fontId="6" fillId="0" borderId="0" xfId="0" applyNumberFormat="1" applyFont="1" applyAlignment="1">
      <alignment vertical="center"/>
    </xf>
    <xf numFmtId="0" fontId="2" fillId="0" borderId="0" xfId="1" applyAlignment="1">
      <alignment horizontal="left" vertical="center"/>
    </xf>
    <xf numFmtId="14" fontId="2" fillId="0" borderId="0" xfId="1" applyNumberFormat="1" applyAlignment="1">
      <alignment horizontal="right" vertical="center"/>
    </xf>
    <xf numFmtId="164" fontId="2" fillId="0" borderId="0" xfId="1" applyNumberFormat="1" applyAlignment="1">
      <alignment vertical="center"/>
    </xf>
    <xf numFmtId="165" fontId="2" fillId="0" borderId="0" xfId="1" applyNumberFormat="1" applyAlignment="1">
      <alignment vertical="center"/>
    </xf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right" vertical="center"/>
    </xf>
    <xf numFmtId="14" fontId="2" fillId="0" borderId="0" xfId="0" applyNumberFormat="1" applyFont="1" applyBorder="1" applyAlignment="1">
      <alignment horizontal="right" vertical="center"/>
    </xf>
    <xf numFmtId="164" fontId="2" fillId="0" borderId="0" xfId="0" applyNumberFormat="1" applyFont="1" applyBorder="1" applyAlignment="1">
      <alignment vertical="center"/>
    </xf>
    <xf numFmtId="0" fontId="15" fillId="0" borderId="0" xfId="0" applyFont="1"/>
    <xf numFmtId="0" fontId="16" fillId="0" borderId="0" xfId="0" applyFont="1"/>
  </cellXfs>
  <cellStyles count="22">
    <cellStyle name="Check Cell 2" xfId="3" xr:uid="{00000000-0005-0000-0000-000000000000}"/>
    <cellStyle name="Hyperlink 2" xfId="4" xr:uid="{00000000-0005-0000-0000-000001000000}"/>
    <cellStyle name="Hyperlink 2 2" xfId="5" xr:uid="{00000000-0005-0000-0000-000002000000}"/>
    <cellStyle name="Neutral 2" xfId="6" xr:uid="{00000000-0005-0000-0000-000003000000}"/>
    <cellStyle name="Normal" xfId="0" builtinId="0"/>
    <cellStyle name="Normal 10" xfId="2" xr:uid="{00000000-0005-0000-0000-000005000000}"/>
    <cellStyle name="Normal 18" xfId="7" xr:uid="{00000000-0005-0000-0000-000006000000}"/>
    <cellStyle name="Normal 2" xfId="8" xr:uid="{00000000-0005-0000-0000-000007000000}"/>
    <cellStyle name="Normal 2 2" xfId="9" xr:uid="{00000000-0005-0000-0000-000008000000}"/>
    <cellStyle name="Normal 2 3" xfId="10" xr:uid="{00000000-0005-0000-0000-000009000000}"/>
    <cellStyle name="Normal 2 4" xfId="11" xr:uid="{00000000-0005-0000-0000-00000A000000}"/>
    <cellStyle name="Normal 2 5" xfId="1" xr:uid="{00000000-0005-0000-0000-00000B000000}"/>
    <cellStyle name="Normal 3" xfId="12" xr:uid="{00000000-0005-0000-0000-00000C000000}"/>
    <cellStyle name="Normal 3 2" xfId="13" xr:uid="{00000000-0005-0000-0000-00000D000000}"/>
    <cellStyle name="Normal 4" xfId="14" xr:uid="{00000000-0005-0000-0000-00000E000000}"/>
    <cellStyle name="Normal 5" xfId="15" xr:uid="{00000000-0005-0000-0000-00000F000000}"/>
    <cellStyle name="Normal 6" xfId="16" xr:uid="{00000000-0005-0000-0000-000010000000}"/>
    <cellStyle name="Normal 7" xfId="17" xr:uid="{00000000-0005-0000-0000-000011000000}"/>
    <cellStyle name="Normal 8" xfId="18" xr:uid="{00000000-0005-0000-0000-000012000000}"/>
    <cellStyle name="Normal 9" xfId="19" xr:uid="{00000000-0005-0000-0000-000013000000}"/>
    <cellStyle name="Percent 2" xfId="20" xr:uid="{00000000-0005-0000-0000-000014000000}"/>
    <cellStyle name="Standard 2" xfId="21" xr:uid="{00000000-0005-0000-0000-000015000000}"/>
  </cellStyles>
  <dxfs count="5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0" formatCode="General"/>
      <alignment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0" formatCode="General"/>
      <alignment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4" formatCode="h:mm;@"/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4" formatCode="h:mm;@"/>
      <alignment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9" formatCode="dd/mm/yyyy"/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9" formatCode="dd/mm/yyyy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4" formatCode="h:mm;@"/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4" formatCode="h:mm;@"/>
      <alignment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9" formatCode="dd/mm/yyyy"/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9" formatCode="dd/mm/yyyy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indexed="64"/>
          <bgColor rgb="FFFFFF00"/>
        </patternFill>
      </fill>
      <alignment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/Users/fschaf/Documents/Donn&#233;es/InsectSurveyConsult/P16-VectorNet/VectorNet%20Data/New%20data%202019/Data%20reported%20Mar2020/VectorNet_Distribution_PathogenDetection_fschaffner.consult@gmail.com_20200302165922_M1-M489.xlsm?3EC9A646" TargetMode="External"/><Relationship Id="rId1" Type="http://schemas.openxmlformats.org/officeDocument/2006/relationships/externalLinkPath" Target="file:///\\3EC9A646\VectorNet_Distribution_PathogenDetection_fschaffner.consult@gmail.com_20200302165922_M1-M489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schaf/Documents/Donn&#233;es/InsectSurveyConsult/P16-VectorNet/VectorNet%20Data/New%20data%202021/To%20extract/NL_VectorNet_BatchUpload%202020021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Entry"/>
      <sheetName val="Name2Geocode"/>
      <sheetName val="Lists"/>
      <sheetName val="LocationCodesByCountry"/>
      <sheetName val="CodesVLOOKUP"/>
      <sheetName val="Geocodes"/>
      <sheetName val="LookupTableUnitsVectorCollect"/>
    </sheetNames>
    <sheetDataSet>
      <sheetData sheetId="0"/>
      <sheetData sheetId="1"/>
      <sheetData sheetId="2">
        <row r="3">
          <cell r="B3" t="str">
            <v>Culicoides</v>
          </cell>
          <cell r="L3" t="str">
            <v>GPS coordinates</v>
          </cell>
          <cell r="Z3" t="str">
            <v>Invasive - Established</v>
          </cell>
          <cell r="AB3" t="str">
            <v>Electrophoresis</v>
          </cell>
          <cell r="AD3" t="str">
            <v>Anaplasma</v>
          </cell>
          <cell r="AF3" t="str">
            <v xml:space="preserve">Genotyping/Sequencing </v>
          </cell>
          <cell r="AH3" t="str">
            <v>Male</v>
          </cell>
          <cell r="AL3" t="str">
            <v>Adults</v>
          </cell>
          <cell r="AN3" t="str">
            <v>Aggregated Database</v>
          </cell>
          <cell r="AP3" t="str">
            <v>Acrocephalus palustris</v>
          </cell>
          <cell r="AR3" t="str">
            <v>Yes</v>
          </cell>
          <cell r="AT3" t="str">
            <v>E</v>
          </cell>
          <cell r="AV3" t="str">
            <v>N</v>
          </cell>
        </row>
        <row r="4">
          <cell r="B4" t="str">
            <v>Mosquito</v>
          </cell>
          <cell r="L4" t="str">
            <v>Centroid of geographic feature inside NUTS3/GAUL</v>
          </cell>
          <cell r="Z4" t="str">
            <v>Invasive - Introduced</v>
          </cell>
          <cell r="AB4" t="str">
            <v>Malditof</v>
          </cell>
          <cell r="AD4" t="str">
            <v>Anaplasma bovis</v>
          </cell>
          <cell r="AF4" t="str">
            <v>Immunodiagnostic tests</v>
          </cell>
          <cell r="AH4" t="str">
            <v>Female</v>
          </cell>
          <cell r="AL4" t="str">
            <v>Larvae</v>
          </cell>
          <cell r="AN4" t="str">
            <v>Blog</v>
          </cell>
          <cell r="AP4" t="str">
            <v>Alcedo atthis</v>
          </cell>
          <cell r="AR4" t="str">
            <v>No</v>
          </cell>
          <cell r="AT4" t="str">
            <v>W</v>
          </cell>
          <cell r="AV4" t="str">
            <v>S</v>
          </cell>
        </row>
        <row r="5">
          <cell r="B5" t="str">
            <v>Sandfly</v>
          </cell>
          <cell r="Z5" t="str">
            <v>Invasive - Absent</v>
          </cell>
          <cell r="AB5" t="str">
            <v>morphological</v>
          </cell>
          <cell r="AD5" t="str">
            <v>Anaplasma marginale</v>
          </cell>
          <cell r="AF5" t="str">
            <v>Microscopy</v>
          </cell>
          <cell r="AH5" t="str">
            <v>Unknown</v>
          </cell>
          <cell r="AL5" t="str">
            <v>Eggs</v>
          </cell>
          <cell r="AN5" t="str">
            <v>Book</v>
          </cell>
          <cell r="AP5" t="str">
            <v>Alces alces</v>
          </cell>
          <cell r="AR5" t="str">
            <v>Unknown</v>
          </cell>
        </row>
        <row r="6">
          <cell r="B6" t="str">
            <v>Tick</v>
          </cell>
          <cell r="Z6" t="str">
            <v>Invasive - No data</v>
          </cell>
          <cell r="AB6" t="str">
            <v>PCR</v>
          </cell>
          <cell r="AD6" t="str">
            <v>Anaplasma ovis</v>
          </cell>
          <cell r="AF6" t="str">
            <v>Nucleic acid amplification</v>
          </cell>
          <cell r="AL6" t="str">
            <v>Nymphs_Pupae</v>
          </cell>
          <cell r="AN6" t="str">
            <v>Book Section</v>
          </cell>
          <cell r="AP6" t="str">
            <v>Anas platyrhynchos</v>
          </cell>
        </row>
        <row r="7">
          <cell r="Z7" t="str">
            <v>Native - Present</v>
          </cell>
          <cell r="AB7" t="str">
            <v>PCR_DNA_Barcoding</v>
          </cell>
          <cell r="AD7" t="str">
            <v>Anaplasma phagocytophilum</v>
          </cell>
          <cell r="AF7" t="str">
            <v xml:space="preserve">Detection of nucleic acid </v>
          </cell>
          <cell r="AL7" t="str">
            <v>Unknown</v>
          </cell>
          <cell r="AN7" t="str">
            <v>Conference Paper</v>
          </cell>
          <cell r="AP7" t="str">
            <v>Apodemus agrarius</v>
          </cell>
        </row>
        <row r="8">
          <cell r="Z8" t="str">
            <v>Native -  Antic. Absent</v>
          </cell>
          <cell r="AB8" t="str">
            <v>PCR_RFLP</v>
          </cell>
          <cell r="AD8" t="str">
            <v>Anaplasma platys</v>
          </cell>
          <cell r="AF8" t="str">
            <v>Other</v>
          </cell>
          <cell r="AN8" t="str">
            <v>Conference Proceedings</v>
          </cell>
          <cell r="AP8" t="str">
            <v>Apodemus flavicollis</v>
          </cell>
        </row>
        <row r="9">
          <cell r="Z9" t="str">
            <v>Native -  Obs. Absent</v>
          </cell>
          <cell r="AB9" t="str">
            <v>Photo ID</v>
          </cell>
          <cell r="AD9" t="str">
            <v>Anaplasma spp., unidentified</v>
          </cell>
          <cell r="AN9" t="str">
            <v>Dataset</v>
          </cell>
          <cell r="AP9" t="str">
            <v>Apodemus sylvaticus</v>
          </cell>
        </row>
        <row r="10">
          <cell r="Z10" t="str">
            <v>Native -  Introduced</v>
          </cell>
          <cell r="AB10" t="str">
            <v>qPCR</v>
          </cell>
          <cell r="AD10" t="str">
            <v>Babesia</v>
          </cell>
          <cell r="AN10" t="str">
            <v>Edited Book</v>
          </cell>
          <cell r="AP10" t="str">
            <v>Aves</v>
          </cell>
        </row>
        <row r="11">
          <cell r="Z11" t="str">
            <v>Native - No data</v>
          </cell>
          <cell r="AD11" t="str">
            <v>Babesia bigemina</v>
          </cell>
          <cell r="AN11" t="str">
            <v>Electronic Book Section</v>
          </cell>
          <cell r="AP11" t="str">
            <v>Bos taurus</v>
          </cell>
        </row>
        <row r="12">
          <cell r="Z12" t="str">
            <v>Unknown</v>
          </cell>
          <cell r="AD12" t="str">
            <v>Babesia bovis</v>
          </cell>
          <cell r="AN12" t="str">
            <v>Electronic Article</v>
          </cell>
          <cell r="AP12" t="str">
            <v>Bovidae</v>
          </cell>
        </row>
        <row r="13">
          <cell r="AD13" t="str">
            <v>Babesia caballi</v>
          </cell>
          <cell r="AN13" t="str">
            <v>Electronic Book</v>
          </cell>
          <cell r="AP13" t="str">
            <v>Bubalus bubalis</v>
          </cell>
        </row>
        <row r="14">
          <cell r="L14" t="str">
            <v>NUTS3/GAUL2</v>
          </cell>
          <cell r="AB14" t="str">
            <v>morphological</v>
          </cell>
          <cell r="AD14" t="str">
            <v>Babesia canis</v>
          </cell>
          <cell r="AN14" t="str">
            <v>Figure</v>
          </cell>
          <cell r="AP14" t="str">
            <v>Calidris alpina</v>
          </cell>
        </row>
        <row r="15">
          <cell r="L15" t="str">
            <v>NUTS2</v>
          </cell>
          <cell r="AB15" t="str">
            <v>PCR_DNA_Barcoding</v>
          </cell>
          <cell r="AD15" t="str">
            <v>Babesia capreoli</v>
          </cell>
          <cell r="AN15" t="str">
            <v>Government Document</v>
          </cell>
          <cell r="AP15" t="str">
            <v>Canidae</v>
          </cell>
        </row>
        <row r="16">
          <cell r="AD16" t="str">
            <v>Babesia divergens</v>
          </cell>
          <cell r="AN16" t="str">
            <v>Journal Article</v>
          </cell>
          <cell r="AP16" t="str">
            <v>Canis lupus familiaris</v>
          </cell>
        </row>
        <row r="17">
          <cell r="AD17" t="str">
            <v>Babesia EU1</v>
          </cell>
          <cell r="AN17" t="str">
            <v>Manuscript</v>
          </cell>
          <cell r="AP17" t="str">
            <v>Canis lupus lupus</v>
          </cell>
        </row>
        <row r="18">
          <cell r="AD18" t="str">
            <v>Babesia major</v>
          </cell>
          <cell r="AN18" t="str">
            <v>Map</v>
          </cell>
          <cell r="AP18" t="str">
            <v>Capra aegagrus</v>
          </cell>
        </row>
        <row r="19">
          <cell r="AD19" t="str">
            <v>Babesia microti</v>
          </cell>
          <cell r="AN19" t="str">
            <v>Newspaper Article</v>
          </cell>
          <cell r="AP19" t="str">
            <v>Capra aegagrus hircus</v>
          </cell>
        </row>
        <row r="20">
          <cell r="AD20" t="str">
            <v>Babesia spp., unidentified</v>
          </cell>
          <cell r="AN20" t="str">
            <v>Online Database</v>
          </cell>
          <cell r="AP20" t="str">
            <v>Capra ibex</v>
          </cell>
        </row>
        <row r="21">
          <cell r="AD21" t="str">
            <v>Bartonella</v>
          </cell>
          <cell r="AN21" t="str">
            <v>Online Multimedia</v>
          </cell>
          <cell r="AP21" t="str">
            <v>Capreolus capreolus</v>
          </cell>
        </row>
        <row r="22">
          <cell r="AD22" t="str">
            <v>Bartonella birtlesii</v>
          </cell>
          <cell r="AN22" t="str">
            <v>Personal Communication</v>
          </cell>
          <cell r="AP22" t="str">
            <v>Carduelis carduelis</v>
          </cell>
        </row>
        <row r="23">
          <cell r="AD23" t="str">
            <v>Bartonella henselae</v>
          </cell>
          <cell r="AN23" t="str">
            <v>Press Release</v>
          </cell>
          <cell r="AP23" t="str">
            <v>Certhia familiaris</v>
          </cell>
        </row>
        <row r="24">
          <cell r="AD24" t="str">
            <v>Bartonella schoenbuchensis</v>
          </cell>
          <cell r="AN24" t="str">
            <v>Report</v>
          </cell>
          <cell r="AP24" t="str">
            <v>Cervidae</v>
          </cell>
        </row>
        <row r="25">
          <cell r="AD25" t="str">
            <v>Borrelia</v>
          </cell>
          <cell r="AN25" t="str">
            <v>Serial</v>
          </cell>
          <cell r="AP25" t="str">
            <v>Cervus elaphus</v>
          </cell>
        </row>
        <row r="26">
          <cell r="AD26" t="str">
            <v>Borrelia afzelii</v>
          </cell>
          <cell r="AN26" t="str">
            <v>Standard</v>
          </cell>
          <cell r="AP26" t="str">
            <v>Cervus elaphus hispanicus</v>
          </cell>
        </row>
        <row r="27">
          <cell r="AD27" t="str">
            <v>Borrelia burgdorferi</v>
          </cell>
          <cell r="AN27" t="str">
            <v>Chart or Table</v>
          </cell>
          <cell r="AP27" t="str">
            <v>Cinclus cinclus</v>
          </cell>
        </row>
        <row r="28">
          <cell r="AD28" t="str">
            <v>Borrelia canis</v>
          </cell>
          <cell r="AN28" t="str">
            <v>Thesis</v>
          </cell>
          <cell r="AP28" t="str">
            <v>Coccothraustes coccothraustes</v>
          </cell>
        </row>
        <row r="29">
          <cell r="AD29" t="str">
            <v>Borrelia garinii</v>
          </cell>
          <cell r="AN29" t="str">
            <v>Unknown</v>
          </cell>
          <cell r="AP29" t="str">
            <v>Cyanistes caeruleus</v>
          </cell>
        </row>
        <row r="30">
          <cell r="AD30" t="str">
            <v>Borrelia lusitaniae</v>
          </cell>
          <cell r="AN30" t="str">
            <v>Unpublished Work</v>
          </cell>
          <cell r="AP30" t="str">
            <v>Dama dama</v>
          </cell>
        </row>
        <row r="31">
          <cell r="AD31" t="str">
            <v>Borrelia miyamotoi</v>
          </cell>
          <cell r="AN31" t="str">
            <v>Web Page</v>
          </cell>
          <cell r="AP31" t="str">
            <v>Equidae</v>
          </cell>
        </row>
        <row r="32">
          <cell r="AD32" t="str">
            <v>Borrelia persica</v>
          </cell>
          <cell r="AP32" t="str">
            <v>Equus africanus asinus</v>
          </cell>
        </row>
        <row r="33">
          <cell r="AD33" t="str">
            <v>Borrelia spielmanii</v>
          </cell>
          <cell r="AP33" t="str">
            <v>Equus ferus</v>
          </cell>
        </row>
        <row r="34">
          <cell r="AD34" t="str">
            <v>Borrelia spp., unspecified</v>
          </cell>
          <cell r="AP34" t="str">
            <v>Equus ferus caballus</v>
          </cell>
        </row>
        <row r="35">
          <cell r="AD35" t="str">
            <v>Borrelia valaisiana</v>
          </cell>
          <cell r="AP35" t="str">
            <v>Erinaceidae</v>
          </cell>
        </row>
        <row r="36">
          <cell r="AD36" t="str">
            <v>Coxiella burnetii</v>
          </cell>
          <cell r="AP36" t="str">
            <v>Erinaceus europaeus</v>
          </cell>
        </row>
        <row r="37">
          <cell r="AD37" t="str">
            <v>Coxiella spp., unspecified</v>
          </cell>
          <cell r="AP37" t="str">
            <v>Erithacus rubecula</v>
          </cell>
        </row>
        <row r="38">
          <cell r="AD38" t="str">
            <v>Ehrlichia</v>
          </cell>
          <cell r="AP38" t="str">
            <v>Felis catus</v>
          </cell>
        </row>
        <row r="39">
          <cell r="AD39" t="str">
            <v>Ehrlichia canis</v>
          </cell>
          <cell r="AP39" t="str">
            <v>Fringilla coelebs</v>
          </cell>
        </row>
        <row r="40">
          <cell r="AD40" t="str">
            <v>Ehrlichia chaffeensis</v>
          </cell>
          <cell r="AP40" t="str">
            <v>Fringilla montifringilla</v>
          </cell>
        </row>
        <row r="41">
          <cell r="AD41" t="str">
            <v>Flavivirus</v>
          </cell>
          <cell r="AP41" t="str">
            <v>Gallinago gallinago</v>
          </cell>
        </row>
        <row r="42">
          <cell r="AD42" t="str">
            <v>Flavivirus tick borne encephalitis virus (Eastern)</v>
          </cell>
          <cell r="AP42" t="str">
            <v>Garrulus glandarius</v>
          </cell>
        </row>
        <row r="43">
          <cell r="AD43" t="str">
            <v>Flavivirus tick borne encephalitis virus (Greek goat)</v>
          </cell>
          <cell r="AP43" t="str">
            <v>Homo sapiens</v>
          </cell>
        </row>
        <row r="44">
          <cell r="AD44" t="str">
            <v>Flavivirus tick borne encephalitis virus (Western)</v>
          </cell>
          <cell r="AP44" t="str">
            <v>Lacerta agilis</v>
          </cell>
        </row>
        <row r="45">
          <cell r="AD45" t="str">
            <v>Flavivirus West Nile virus</v>
          </cell>
          <cell r="AP45" t="str">
            <v>Lacerta bilineata</v>
          </cell>
        </row>
        <row r="46">
          <cell r="AD46" t="str">
            <v>Fleboviruses</v>
          </cell>
          <cell r="AP46" t="str">
            <v>Lacerta viridis</v>
          </cell>
        </row>
        <row r="47">
          <cell r="AD47" t="str">
            <v>Francisella tularensis</v>
          </cell>
          <cell r="AP47" t="str">
            <v>Lacertidae</v>
          </cell>
        </row>
        <row r="48">
          <cell r="AD48" t="str">
            <v>Hepatozoon canis</v>
          </cell>
          <cell r="AP48" t="str">
            <v>Leporidae</v>
          </cell>
        </row>
        <row r="49">
          <cell r="AD49" t="str">
            <v>Leishmaniasis</v>
          </cell>
          <cell r="AP49" t="str">
            <v>Lepus europaeus</v>
          </cell>
        </row>
        <row r="50">
          <cell r="AD50" t="str">
            <v>Nairovirus</v>
          </cell>
          <cell r="AP50" t="str">
            <v>Lepus timidus</v>
          </cell>
        </row>
        <row r="51">
          <cell r="AD51" t="str">
            <v>Nairovirus Crimean Congo haemorrhagic fever virus</v>
          </cell>
          <cell r="AP51" t="str">
            <v>Locustella naevia</v>
          </cell>
        </row>
        <row r="52">
          <cell r="AD52" t="str">
            <v>Orbivirus Great Island virus</v>
          </cell>
          <cell r="AP52" t="str">
            <v>Luscinia luscinia</v>
          </cell>
        </row>
        <row r="53">
          <cell r="AD53" t="str">
            <v>Plasmodium</v>
          </cell>
          <cell r="AP53" t="str">
            <v>Luscinia megarhynchos</v>
          </cell>
        </row>
        <row r="54">
          <cell r="AD54" t="str">
            <v>Rickettsia</v>
          </cell>
          <cell r="AP54" t="str">
            <v>Lutra lutra</v>
          </cell>
        </row>
        <row r="55">
          <cell r="AD55" t="str">
            <v>Rickettsia aeschlimannii</v>
          </cell>
          <cell r="AP55" t="str">
            <v>Lymnocryptes minutus</v>
          </cell>
        </row>
        <row r="56">
          <cell r="AD56" t="str">
            <v>Rickettsia barbariae</v>
          </cell>
          <cell r="AP56" t="str">
            <v>Macaca fascicularis</v>
          </cell>
        </row>
        <row r="57">
          <cell r="AD57" t="str">
            <v>Rickettsia conorii</v>
          </cell>
          <cell r="AP57" t="str">
            <v>Macaca sylvanus</v>
          </cell>
        </row>
        <row r="58">
          <cell r="AD58" t="str">
            <v>Rickettsia helvetica</v>
          </cell>
          <cell r="AP58" t="str">
            <v>Mammalia</v>
          </cell>
        </row>
        <row r="59">
          <cell r="AD59" t="str">
            <v>Rickettsia japonica</v>
          </cell>
          <cell r="AP59" t="str">
            <v>Martes foina</v>
          </cell>
        </row>
        <row r="60">
          <cell r="AD60" t="str">
            <v>Rickettsia massiliae</v>
          </cell>
          <cell r="AP60" t="str">
            <v>Martes martes</v>
          </cell>
        </row>
        <row r="61">
          <cell r="AD61" t="str">
            <v>Rickettsia monacensis</v>
          </cell>
          <cell r="AP61" t="str">
            <v>Meles meles</v>
          </cell>
        </row>
        <row r="62">
          <cell r="AD62" t="str">
            <v>Rickettsia raoultii</v>
          </cell>
          <cell r="AP62" t="str">
            <v>Micromys minutus</v>
          </cell>
        </row>
        <row r="63">
          <cell r="AD63" t="str">
            <v>Rickettsia rhipicephali</v>
          </cell>
          <cell r="AP63" t="str">
            <v>Microtus agrestis</v>
          </cell>
        </row>
        <row r="64">
          <cell r="AD64" t="str">
            <v>Rickettsia sibirica</v>
          </cell>
          <cell r="AP64" t="str">
            <v>Microtus arvalis</v>
          </cell>
        </row>
        <row r="65">
          <cell r="AD65" t="str">
            <v>Rickettsia slovaca</v>
          </cell>
          <cell r="AP65" t="str">
            <v>Microtus cabrerae</v>
          </cell>
        </row>
        <row r="66">
          <cell r="AD66" t="str">
            <v>Rickettsia spp., unspecified</v>
          </cell>
          <cell r="AP66" t="str">
            <v>Microtus duodecimcostatus</v>
          </cell>
        </row>
        <row r="67">
          <cell r="AD67" t="str">
            <v>Rickettsia typhi</v>
          </cell>
          <cell r="AP67" t="str">
            <v>Microtus epiroticus</v>
          </cell>
        </row>
        <row r="68">
          <cell r="AD68" t="str">
            <v>Theileria</v>
          </cell>
          <cell r="AP68" t="str">
            <v>Microtus oeconumus</v>
          </cell>
        </row>
        <row r="69">
          <cell r="AD69" t="str">
            <v>Theileria annulata</v>
          </cell>
          <cell r="AP69" t="str">
            <v>Motacilla alba</v>
          </cell>
        </row>
        <row r="70">
          <cell r="AD70" t="str">
            <v>Theileria buffeli</v>
          </cell>
          <cell r="AP70" t="str">
            <v>Motacilla cinerea</v>
          </cell>
        </row>
        <row r="71">
          <cell r="AD71" t="str">
            <v>Theileria ovis</v>
          </cell>
          <cell r="AP71" t="str">
            <v>Muridae</v>
          </cell>
        </row>
        <row r="72">
          <cell r="AD72" t="str">
            <v>Tick-borne encephalitis virus (TBE)</v>
          </cell>
          <cell r="AP72" t="str">
            <v>Mus macedonicus</v>
          </cell>
        </row>
        <row r="73">
          <cell r="AD73" t="str">
            <v>Togovirus</v>
          </cell>
          <cell r="AP73" t="str">
            <v>Mus musculus</v>
          </cell>
        </row>
        <row r="74">
          <cell r="AP74" t="str">
            <v>Mus spretus</v>
          </cell>
        </row>
        <row r="75">
          <cell r="AP75" t="str">
            <v>Muscicapa striata</v>
          </cell>
        </row>
        <row r="76">
          <cell r="AP76" t="str">
            <v>Mustela putorius</v>
          </cell>
        </row>
        <row r="77">
          <cell r="AP77" t="str">
            <v>Myodes glareolus</v>
          </cell>
        </row>
        <row r="78">
          <cell r="AP78" t="str">
            <v>Nasua nasua</v>
          </cell>
        </row>
        <row r="79">
          <cell r="AP79" t="str">
            <v>Neomys anomalus</v>
          </cell>
        </row>
        <row r="80">
          <cell r="AP80" t="str">
            <v>Neomys fodiens</v>
          </cell>
        </row>
        <row r="81">
          <cell r="AP81" t="str">
            <v>Oenanthe oenanthe</v>
          </cell>
        </row>
        <row r="82">
          <cell r="AP82" t="str">
            <v>Oryctolagus cuniculus</v>
          </cell>
        </row>
        <row r="83">
          <cell r="AP83" t="str">
            <v>Ovibos moschatus</v>
          </cell>
        </row>
        <row r="84">
          <cell r="AP84" t="str">
            <v>Ovis aries</v>
          </cell>
        </row>
        <row r="85">
          <cell r="AP85" t="str">
            <v>Ovis musimon</v>
          </cell>
        </row>
        <row r="86">
          <cell r="AP86" t="str">
            <v>Panthera leo</v>
          </cell>
        </row>
        <row r="87">
          <cell r="AP87" t="str">
            <v>Parus ater</v>
          </cell>
        </row>
        <row r="88">
          <cell r="AP88" t="str">
            <v>Parus major</v>
          </cell>
        </row>
        <row r="89">
          <cell r="AP89" t="str">
            <v>Parus palustris</v>
          </cell>
        </row>
        <row r="90">
          <cell r="AP90" t="str">
            <v>Passeridae</v>
          </cell>
        </row>
        <row r="91">
          <cell r="AP91" t="str">
            <v>Phasianus colchicus</v>
          </cell>
        </row>
        <row r="92">
          <cell r="AP92" t="str">
            <v>Philomachus pugnax</v>
          </cell>
        </row>
        <row r="93">
          <cell r="AP93" t="str">
            <v>Phoenicurus ochruros</v>
          </cell>
        </row>
        <row r="94">
          <cell r="AP94" t="str">
            <v>Phylloscopus collybita</v>
          </cell>
        </row>
        <row r="95">
          <cell r="AP95" t="str">
            <v>Phylloscopus trochilus</v>
          </cell>
        </row>
        <row r="96">
          <cell r="AP96" t="str">
            <v>Podarcis muralis</v>
          </cell>
        </row>
        <row r="97">
          <cell r="AP97" t="str">
            <v>Podarcis taurica</v>
          </cell>
        </row>
        <row r="98">
          <cell r="AP98" t="str">
            <v>Prunella modularis</v>
          </cell>
        </row>
        <row r="99">
          <cell r="AP99" t="str">
            <v>Pyrrhula pyrrhula</v>
          </cell>
        </row>
        <row r="100">
          <cell r="AP100" t="str">
            <v>Rallus acquaticus</v>
          </cell>
        </row>
        <row r="101">
          <cell r="AP101" t="str">
            <v>Rangifer tarandus</v>
          </cell>
        </row>
        <row r="102">
          <cell r="AP102" t="str">
            <v>Rattus norvegicus</v>
          </cell>
        </row>
        <row r="103">
          <cell r="AP103" t="str">
            <v>Rattus rattus</v>
          </cell>
        </row>
        <row r="104">
          <cell r="AP104" t="str">
            <v>Rodentia</v>
          </cell>
        </row>
        <row r="105">
          <cell r="AP105" t="str">
            <v>Rupicapra pyrenaica</v>
          </cell>
        </row>
        <row r="106">
          <cell r="AP106" t="str">
            <v>Rupicapra rupicapra</v>
          </cell>
        </row>
        <row r="107">
          <cell r="AP107" t="str">
            <v>Saxicola rubetra</v>
          </cell>
        </row>
        <row r="108">
          <cell r="AP108" t="str">
            <v>Saxicola torquata</v>
          </cell>
        </row>
        <row r="109">
          <cell r="AP109" t="str">
            <v>Sciurus vulgaris</v>
          </cell>
        </row>
        <row r="110">
          <cell r="AP110" t="str">
            <v>Sitta europea</v>
          </cell>
        </row>
        <row r="111">
          <cell r="AP111" t="str">
            <v>Sorex araneus</v>
          </cell>
        </row>
        <row r="112">
          <cell r="AP112" t="str">
            <v>Sorex minutus</v>
          </cell>
        </row>
        <row r="113">
          <cell r="AP113" t="str">
            <v>Strix aluco</v>
          </cell>
        </row>
        <row r="114">
          <cell r="AP114" t="str">
            <v>Sturnus vulgaris</v>
          </cell>
        </row>
        <row r="115">
          <cell r="AP115" t="str">
            <v>Sus scrofa</v>
          </cell>
        </row>
        <row r="116">
          <cell r="AP116" t="str">
            <v>Sus scrofa domesticus</v>
          </cell>
        </row>
        <row r="117">
          <cell r="AP117" t="str">
            <v>Sylvia atricapilla</v>
          </cell>
        </row>
        <row r="118">
          <cell r="AP118" t="str">
            <v>Sylvia communis</v>
          </cell>
        </row>
        <row r="119">
          <cell r="AP119" t="str">
            <v>Syncerus caffer</v>
          </cell>
        </row>
        <row r="120">
          <cell r="AP120" t="str">
            <v>Tamias sibiricus</v>
          </cell>
        </row>
        <row r="121">
          <cell r="AP121" t="str">
            <v>Troglodytes troglodytes</v>
          </cell>
        </row>
        <row r="122">
          <cell r="AP122" t="str">
            <v>Turdus iliacus</v>
          </cell>
        </row>
        <row r="123">
          <cell r="AP123" t="str">
            <v>Turdus merula</v>
          </cell>
        </row>
        <row r="124">
          <cell r="AP124" t="str">
            <v>Turdus philomelos</v>
          </cell>
        </row>
        <row r="125">
          <cell r="AP125" t="str">
            <v>Turdus pilaris</v>
          </cell>
        </row>
        <row r="126">
          <cell r="AP126" t="str">
            <v>Turdus torquatus</v>
          </cell>
        </row>
        <row r="127">
          <cell r="AP127" t="str">
            <v>Uria aalge</v>
          </cell>
        </row>
        <row r="128">
          <cell r="AP128" t="str">
            <v>Vulpes vulpes</v>
          </cell>
        </row>
        <row r="129">
          <cell r="AP129" t="str">
            <v>Zootoca vivipara</v>
          </cell>
        </row>
        <row r="130">
          <cell r="AP130" t="str">
            <v>Multiple species</v>
          </cell>
        </row>
        <row r="131">
          <cell r="AP131" t="str">
            <v>Not applicable</v>
          </cell>
        </row>
      </sheetData>
      <sheetData sheetId="3">
        <row r="2">
          <cell r="A2" t="str">
            <v>Albania</v>
          </cell>
        </row>
        <row r="3">
          <cell r="A3" t="str">
            <v>Algeria</v>
          </cell>
        </row>
        <row r="4">
          <cell r="A4" t="str">
            <v>Andorra</v>
          </cell>
        </row>
        <row r="5">
          <cell r="A5" t="str">
            <v>Armenia</v>
          </cell>
        </row>
        <row r="6">
          <cell r="A6" t="str">
            <v>Austria</v>
          </cell>
        </row>
        <row r="7">
          <cell r="A7" t="str">
            <v>Azerbaijan</v>
          </cell>
        </row>
        <row r="8">
          <cell r="A8" t="str">
            <v>Belarus</v>
          </cell>
        </row>
        <row r="9">
          <cell r="A9" t="str">
            <v>Belgium</v>
          </cell>
        </row>
        <row r="10">
          <cell r="A10" t="str">
            <v>BosniaAndHerzegovina</v>
          </cell>
        </row>
        <row r="11">
          <cell r="A11" t="str">
            <v>Bulgaria</v>
          </cell>
        </row>
        <row r="12">
          <cell r="A12" t="str">
            <v>Croatia</v>
          </cell>
        </row>
        <row r="13">
          <cell r="A13" t="str">
            <v>Cyprus</v>
          </cell>
        </row>
        <row r="14">
          <cell r="A14" t="str">
            <v>CzechRepublic</v>
          </cell>
        </row>
        <row r="15">
          <cell r="A15" t="str">
            <v>Denmark</v>
          </cell>
        </row>
        <row r="16">
          <cell r="A16" t="str">
            <v>Egypt</v>
          </cell>
        </row>
        <row r="17">
          <cell r="A17" t="str">
            <v>Estonia</v>
          </cell>
        </row>
        <row r="18">
          <cell r="A18" t="str">
            <v>FaroeIslands</v>
          </cell>
        </row>
        <row r="19">
          <cell r="A19" t="str">
            <v>Finland</v>
          </cell>
        </row>
        <row r="20">
          <cell r="A20" t="str">
            <v>France</v>
          </cell>
        </row>
        <row r="21">
          <cell r="A21" t="str">
            <v>Georgia</v>
          </cell>
        </row>
        <row r="22">
          <cell r="A22" t="str">
            <v>Germany</v>
          </cell>
        </row>
        <row r="23">
          <cell r="A23" t="str">
            <v>Gibraltar</v>
          </cell>
        </row>
        <row r="24">
          <cell r="A24" t="str">
            <v>Greece</v>
          </cell>
        </row>
        <row r="25">
          <cell r="A25" t="str">
            <v>Greenland</v>
          </cell>
        </row>
        <row r="26">
          <cell r="A26" t="str">
            <v>Guernsey</v>
          </cell>
        </row>
        <row r="27">
          <cell r="A27" t="str">
            <v>Hungary</v>
          </cell>
        </row>
        <row r="28">
          <cell r="A28" t="str">
            <v>Iceland</v>
          </cell>
        </row>
        <row r="29">
          <cell r="A29" t="str">
            <v>Ireland</v>
          </cell>
        </row>
        <row r="30">
          <cell r="A30" t="str">
            <v>IsleOfMan</v>
          </cell>
        </row>
        <row r="31">
          <cell r="A31" t="str">
            <v>Israel</v>
          </cell>
        </row>
        <row r="32">
          <cell r="A32" t="str">
            <v>Italy</v>
          </cell>
        </row>
        <row r="33">
          <cell r="A33" t="str">
            <v>Jersey</v>
          </cell>
        </row>
        <row r="34">
          <cell r="A34" t="str">
            <v>Jordan</v>
          </cell>
        </row>
        <row r="35">
          <cell r="A35" t="str">
            <v>Kazakhstan</v>
          </cell>
        </row>
        <row r="36">
          <cell r="A36" t="str">
            <v>Kosovo</v>
          </cell>
        </row>
        <row r="37">
          <cell r="A37" t="str">
            <v>Latvia</v>
          </cell>
        </row>
        <row r="38">
          <cell r="A38" t="str">
            <v>Lebanon</v>
          </cell>
        </row>
        <row r="39">
          <cell r="A39" t="str">
            <v>Libya</v>
          </cell>
        </row>
        <row r="40">
          <cell r="A40" t="str">
            <v>Liechtenstein</v>
          </cell>
        </row>
        <row r="41">
          <cell r="A41" t="str">
            <v>Lithuania</v>
          </cell>
        </row>
        <row r="42">
          <cell r="A42" t="str">
            <v>Luxembourg</v>
          </cell>
        </row>
        <row r="43">
          <cell r="A43" t="str">
            <v>Malta</v>
          </cell>
        </row>
        <row r="44">
          <cell r="A44" t="str">
            <v>Moldova</v>
          </cell>
        </row>
        <row r="45">
          <cell r="A45" t="str">
            <v>Monaco</v>
          </cell>
        </row>
        <row r="46">
          <cell r="A46" t="str">
            <v>Montenegro</v>
          </cell>
        </row>
        <row r="47">
          <cell r="A47" t="str">
            <v>Morocco</v>
          </cell>
        </row>
        <row r="48">
          <cell r="A48" t="str">
            <v>Netherlands</v>
          </cell>
        </row>
        <row r="49">
          <cell r="A49" t="str">
            <v>NorthMacedonia</v>
          </cell>
        </row>
        <row r="50">
          <cell r="A50" t="str">
            <v>Norway</v>
          </cell>
        </row>
        <row r="51">
          <cell r="A51" t="str">
            <v>Palestine</v>
          </cell>
        </row>
        <row r="52">
          <cell r="A52" t="str">
            <v>Poland</v>
          </cell>
        </row>
        <row r="53">
          <cell r="A53" t="str">
            <v>Portugal</v>
          </cell>
        </row>
        <row r="54">
          <cell r="A54" t="str">
            <v>Romania</v>
          </cell>
        </row>
        <row r="55">
          <cell r="A55" t="str">
            <v>Russia</v>
          </cell>
        </row>
        <row r="56">
          <cell r="A56" t="str">
            <v>SanMarino</v>
          </cell>
        </row>
        <row r="57">
          <cell r="A57" t="str">
            <v>Serbia</v>
          </cell>
        </row>
        <row r="58">
          <cell r="A58" t="str">
            <v>Slovakia</v>
          </cell>
        </row>
        <row r="59">
          <cell r="A59" t="str">
            <v>Slovenia</v>
          </cell>
        </row>
        <row r="60">
          <cell r="A60" t="str">
            <v>Spain</v>
          </cell>
        </row>
        <row r="61">
          <cell r="A61" t="str">
            <v>SvalbardAndJanMayen</v>
          </cell>
        </row>
        <row r="62">
          <cell r="A62" t="str">
            <v>Sweden</v>
          </cell>
        </row>
        <row r="63">
          <cell r="A63" t="str">
            <v>Switzerland</v>
          </cell>
        </row>
        <row r="64">
          <cell r="A64" t="str">
            <v>Syria</v>
          </cell>
        </row>
        <row r="65">
          <cell r="A65" t="str">
            <v>Tunisia</v>
          </cell>
        </row>
        <row r="66">
          <cell r="A66" t="str">
            <v>Turkey</v>
          </cell>
        </row>
        <row r="67">
          <cell r="A67" t="str">
            <v>Turkmenistan</v>
          </cell>
        </row>
        <row r="68">
          <cell r="A68" t="str">
            <v>Ukraine</v>
          </cell>
        </row>
        <row r="69">
          <cell r="A69" t="str">
            <v>UnitedKingdom</v>
          </cell>
        </row>
        <row r="70">
          <cell r="A70" t="str">
            <v>Uzbekistan</v>
          </cell>
        </row>
        <row r="71">
          <cell r="A71" t="str">
            <v>Vatican</v>
          </cell>
        </row>
        <row r="72">
          <cell r="A72" t="str">
            <v>WesternSahara</v>
          </cell>
        </row>
      </sheetData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entrysheet"/>
      <sheetName val="metadata"/>
      <sheetName val="vectorspecies"/>
      <sheetName val="mode"/>
      <sheetName val="country"/>
      <sheetName val="adminunit"/>
      <sheetName val="coordinate precision"/>
      <sheetName val="status"/>
      <sheetName val="surveillancetype"/>
      <sheetName val="studycontext"/>
      <sheetName val="studytaxonomyrange"/>
      <sheetName val="studysamplingunit"/>
      <sheetName val="publication type"/>
      <sheetName val="shelteredenvironment"/>
      <sheetName val="collectionmethod"/>
      <sheetName val="lifestage"/>
      <sheetName val="sex"/>
      <sheetName val="identificationmethod"/>
      <sheetName val="abundance"/>
      <sheetName val="relatednuisance"/>
      <sheetName val="hostspecies"/>
      <sheetName val="pathogen"/>
      <sheetName val="detectionmethod"/>
    </sheetNames>
    <sheetDataSet>
      <sheetData sheetId="0"/>
      <sheetData sheetId="1"/>
      <sheetData sheetId="2">
        <row r="1">
          <cell r="A1" t="str">
            <v>Aedes aegypti</v>
          </cell>
        </row>
        <row r="2">
          <cell r="A2" t="str">
            <v>Aedes albopictus</v>
          </cell>
        </row>
        <row r="3">
          <cell r="A3" t="str">
            <v>Aedes annulipes</v>
          </cell>
        </row>
        <row r="4">
          <cell r="A4" t="str">
            <v>Aedes atropalpus</v>
          </cell>
        </row>
        <row r="5">
          <cell r="A5" t="str">
            <v>Aedes behningi</v>
          </cell>
        </row>
        <row r="6">
          <cell r="A6" t="str">
            <v>Aedes berlandi</v>
          </cell>
        </row>
        <row r="7">
          <cell r="A7" t="str">
            <v>Aedes cantans</v>
          </cell>
        </row>
        <row r="8">
          <cell r="A8" t="str">
            <v>Aedes caspius</v>
          </cell>
        </row>
        <row r="9">
          <cell r="A9" t="str">
            <v>Aedes cataphylla</v>
          </cell>
        </row>
        <row r="10">
          <cell r="A10" t="str">
            <v>Aedes cinereus</v>
          </cell>
        </row>
        <row r="11">
          <cell r="A11" t="str">
            <v>Aedes cinereus/geminus</v>
          </cell>
        </row>
        <row r="12">
          <cell r="A12" t="str">
            <v>Aedes coluzzii</v>
          </cell>
        </row>
        <row r="13">
          <cell r="A13" t="str">
            <v>Aedes communis</v>
          </cell>
        </row>
        <row r="14">
          <cell r="A14" t="str">
            <v>Aedes cretinus</v>
          </cell>
        </row>
        <row r="15">
          <cell r="A15" t="str">
            <v>Aedes cyprius</v>
          </cell>
        </row>
        <row r="16">
          <cell r="A16" t="str">
            <v>Aedes detritus</v>
          </cell>
        </row>
        <row r="17">
          <cell r="A17" t="str">
            <v>Aedes detritus/coluzzi</v>
          </cell>
        </row>
        <row r="18">
          <cell r="A18" t="str">
            <v>Aedes diantaeus</v>
          </cell>
        </row>
        <row r="19">
          <cell r="A19" t="str">
            <v>Aedes dorsalis</v>
          </cell>
        </row>
        <row r="20">
          <cell r="A20" t="str">
            <v>Aedes eatoni</v>
          </cell>
        </row>
        <row r="21">
          <cell r="A21" t="str">
            <v>Aedes echinus</v>
          </cell>
        </row>
        <row r="22">
          <cell r="A22" t="str">
            <v>Aedes esoenis rossicus</v>
          </cell>
        </row>
        <row r="23">
          <cell r="A23" t="str">
            <v>Aedes euedes</v>
          </cell>
        </row>
        <row r="24">
          <cell r="A24" t="str">
            <v>Aedes excrucians</v>
          </cell>
        </row>
        <row r="25">
          <cell r="A25" t="str">
            <v>Aedes flavescens</v>
          </cell>
        </row>
        <row r="26">
          <cell r="A26" t="str">
            <v>Aedes geminus</v>
          </cell>
        </row>
        <row r="27">
          <cell r="A27" t="str">
            <v>Aedes geniculatus</v>
          </cell>
        </row>
        <row r="28">
          <cell r="A28" t="str">
            <v>Aedes gilcolladoi</v>
          </cell>
        </row>
        <row r="29">
          <cell r="A29" t="str">
            <v>Aedes hexodontus</v>
          </cell>
        </row>
        <row r="30">
          <cell r="A30" t="str">
            <v>Aedes hungaricus</v>
          </cell>
        </row>
        <row r="31">
          <cell r="A31" t="str">
            <v>Aedes impiger</v>
          </cell>
        </row>
        <row r="32">
          <cell r="A32" t="str">
            <v>Aedes intrudens</v>
          </cell>
        </row>
        <row r="33">
          <cell r="A33" t="str">
            <v>Aedes japonicus</v>
          </cell>
        </row>
        <row r="34">
          <cell r="A34" t="str">
            <v>Aedes koreicus</v>
          </cell>
        </row>
        <row r="35">
          <cell r="A35" t="str">
            <v>Aedes lepidonotus</v>
          </cell>
        </row>
        <row r="36">
          <cell r="A36" t="str">
            <v>Aedes leucomelas</v>
          </cell>
        </row>
        <row r="37">
          <cell r="A37" t="str">
            <v>Aedes mariae</v>
          </cell>
        </row>
        <row r="38">
          <cell r="A38" t="str">
            <v>Aedes nigrinus</v>
          </cell>
        </row>
        <row r="39">
          <cell r="A39" t="str">
            <v>Aedes nigripes</v>
          </cell>
        </row>
        <row r="40">
          <cell r="A40" t="str">
            <v>Aedes pionips</v>
          </cell>
        </row>
        <row r="41">
          <cell r="A41" t="str">
            <v>Aedes pulcritarsis</v>
          </cell>
        </row>
        <row r="42">
          <cell r="A42" t="str">
            <v>Aedes pullatus</v>
          </cell>
        </row>
        <row r="43">
          <cell r="A43" t="str">
            <v>Aedes punctodes</v>
          </cell>
        </row>
        <row r="44">
          <cell r="A44" t="str">
            <v>Aedes punctor</v>
          </cell>
        </row>
        <row r="45">
          <cell r="A45" t="str">
            <v>Aedes quasirusticus</v>
          </cell>
        </row>
        <row r="46">
          <cell r="A46" t="str">
            <v>Aedes refiki</v>
          </cell>
        </row>
        <row r="47">
          <cell r="A47" t="str">
            <v>Aedes riparius</v>
          </cell>
        </row>
        <row r="48">
          <cell r="A48" t="str">
            <v>Aedes rusticus</v>
          </cell>
        </row>
        <row r="49">
          <cell r="A49" t="str">
            <v>Aedes sticticus</v>
          </cell>
        </row>
        <row r="50">
          <cell r="A50" t="str">
            <v>Aedes subdiversus</v>
          </cell>
        </row>
        <row r="51">
          <cell r="A51" t="str">
            <v>Aedes surcoufi</v>
          </cell>
        </row>
        <row r="52">
          <cell r="A52" t="str">
            <v>Aedes triseriatus</v>
          </cell>
        </row>
        <row r="53">
          <cell r="A53" t="str">
            <v>Aedes vexans arabiensis</v>
          </cell>
        </row>
        <row r="54">
          <cell r="A54" t="str">
            <v>Aedes vexans s.l.</v>
          </cell>
        </row>
        <row r="55">
          <cell r="A55" t="str">
            <v>Aedes vexans vexans</v>
          </cell>
        </row>
        <row r="56">
          <cell r="A56" t="str">
            <v>Aedes vittatus</v>
          </cell>
        </row>
        <row r="57">
          <cell r="A57" t="str">
            <v>Aedes zammitii</v>
          </cell>
        </row>
        <row r="58">
          <cell r="A58" t="str">
            <v>Amblyomma lepidum</v>
          </cell>
        </row>
        <row r="59">
          <cell r="A59" t="str">
            <v>Anopheles albimanus</v>
          </cell>
        </row>
        <row r="60">
          <cell r="A60" t="str">
            <v>Anopheles algeriensis</v>
          </cell>
        </row>
        <row r="61">
          <cell r="A61" t="str">
            <v>Anopheles atroparvus</v>
          </cell>
        </row>
        <row r="62">
          <cell r="A62" t="str">
            <v>Anopheles beklemishevi</v>
          </cell>
        </row>
        <row r="63">
          <cell r="A63" t="str">
            <v>Anopheles cinereus</v>
          </cell>
        </row>
        <row r="64">
          <cell r="A64" t="str">
            <v>Anopheles claviger s.l.</v>
          </cell>
        </row>
        <row r="65">
          <cell r="A65" t="str">
            <v>Anopheles claviger s.s.</v>
          </cell>
        </row>
        <row r="66">
          <cell r="A66" t="str">
            <v>Anopheles daciae</v>
          </cell>
        </row>
        <row r="67">
          <cell r="A67" t="str">
            <v>Anopheles gambiae s.l.</v>
          </cell>
        </row>
        <row r="68">
          <cell r="A68" t="str">
            <v>Anopheles hyrcanus</v>
          </cell>
        </row>
        <row r="69">
          <cell r="A69" t="str">
            <v>Anopheles labranchiae</v>
          </cell>
        </row>
        <row r="70">
          <cell r="A70" t="str">
            <v>Anopheles maculipennis s.l.</v>
          </cell>
        </row>
        <row r="71">
          <cell r="A71" t="str">
            <v>Anopheles maculipennis s.s.</v>
          </cell>
        </row>
        <row r="72">
          <cell r="A72" t="str">
            <v>Anopheles marteri</v>
          </cell>
        </row>
        <row r="73">
          <cell r="A73" t="str">
            <v>Anopheles melanoon</v>
          </cell>
        </row>
        <row r="74">
          <cell r="A74" t="str">
            <v>Anopheles messeae</v>
          </cell>
        </row>
        <row r="75">
          <cell r="A75" t="str">
            <v>Anopheles multicolor</v>
          </cell>
        </row>
        <row r="76">
          <cell r="A76" t="str">
            <v>Anopheles petragnani</v>
          </cell>
        </row>
        <row r="77">
          <cell r="A77" t="str">
            <v>Anopheles plumbeus</v>
          </cell>
        </row>
        <row r="78">
          <cell r="A78" t="str">
            <v>Anopheles sacharovi</v>
          </cell>
        </row>
        <row r="79">
          <cell r="A79" t="str">
            <v>Anopheles sergentii s.l.</v>
          </cell>
        </row>
        <row r="80">
          <cell r="A80" t="str">
            <v>Anopheles subalpinus</v>
          </cell>
        </row>
        <row r="81">
          <cell r="A81" t="str">
            <v>Anopheles superpictus</v>
          </cell>
        </row>
        <row r="82">
          <cell r="A82" t="str">
            <v>Argas persicus</v>
          </cell>
        </row>
        <row r="83">
          <cell r="A83" t="str">
            <v>Coquillettidia buxtoni</v>
          </cell>
        </row>
        <row r="84">
          <cell r="A84" t="str">
            <v>Coquillettidia richiardii</v>
          </cell>
        </row>
        <row r="85">
          <cell r="A85" t="str">
            <v>Culex antennatus</v>
          </cell>
        </row>
        <row r="86">
          <cell r="A86" t="str">
            <v>Culex brumpti</v>
          </cell>
        </row>
        <row r="87">
          <cell r="A87" t="str">
            <v>Culex deserticola</v>
          </cell>
        </row>
        <row r="88">
          <cell r="A88" t="str">
            <v>Culex hortensis hortensis</v>
          </cell>
        </row>
        <row r="89">
          <cell r="A89" t="str">
            <v>Culex hortensis maderensis</v>
          </cell>
        </row>
        <row r="90">
          <cell r="A90" t="str">
            <v>Culex impudicus</v>
          </cell>
        </row>
        <row r="91">
          <cell r="A91" t="str">
            <v>Culex laticinctus</v>
          </cell>
        </row>
        <row r="92">
          <cell r="A92" t="str">
            <v>Culex martinii</v>
          </cell>
        </row>
        <row r="93">
          <cell r="A93" t="str">
            <v>Culex mimeticus</v>
          </cell>
        </row>
        <row r="94">
          <cell r="A94" t="str">
            <v>Culex modestus</v>
          </cell>
        </row>
        <row r="95">
          <cell r="A95" t="str">
            <v>Culex perexiguus</v>
          </cell>
        </row>
        <row r="96">
          <cell r="A96" t="str">
            <v>Culex perexiguus/univittatus</v>
          </cell>
        </row>
        <row r="97">
          <cell r="A97" t="str">
            <v>Culex pipiens</v>
          </cell>
        </row>
        <row r="98">
          <cell r="A98" t="str">
            <v>Culex pusillus</v>
          </cell>
        </row>
        <row r="99">
          <cell r="A99" t="str">
            <v>Culex territans</v>
          </cell>
        </row>
        <row r="100">
          <cell r="A100" t="str">
            <v>Culex theileri</v>
          </cell>
        </row>
        <row r="101">
          <cell r="A101" t="str">
            <v>Culex torrentium</v>
          </cell>
        </row>
        <row r="102">
          <cell r="A102" t="str">
            <v>Culex tritaeniorhynchus</v>
          </cell>
        </row>
        <row r="103">
          <cell r="A103" t="str">
            <v>Culex univittatus</v>
          </cell>
        </row>
        <row r="104">
          <cell r="A104" t="str">
            <v>Culex vishnui</v>
          </cell>
        </row>
        <row r="105">
          <cell r="A105" t="str">
            <v>Culicoides abchazicus</v>
          </cell>
        </row>
        <row r="106">
          <cell r="A106" t="str">
            <v>Culicoides achrayi</v>
          </cell>
        </row>
        <row r="107">
          <cell r="A107" t="str">
            <v>Culicoides achrayi/Culicoides palidicornis</v>
          </cell>
        </row>
        <row r="108">
          <cell r="A108" t="str">
            <v>Culicoides alazanicus</v>
          </cell>
        </row>
        <row r="109">
          <cell r="A109" t="str">
            <v>Culicoides albicans</v>
          </cell>
        </row>
        <row r="110">
          <cell r="A110" t="str">
            <v>Culicoides albihalteratus</v>
          </cell>
        </row>
        <row r="111">
          <cell r="A111" t="str">
            <v>Culicoides algeriensis</v>
          </cell>
        </row>
        <row r="112">
          <cell r="A112" t="str">
            <v>Culicoides azerbajdzhanicus</v>
          </cell>
        </row>
        <row r="113">
          <cell r="A113" t="str">
            <v>Culicoides begueti</v>
          </cell>
        </row>
        <row r="114">
          <cell r="A114" t="str">
            <v>Culicoides boyi</v>
          </cell>
        </row>
        <row r="115">
          <cell r="A115" t="str">
            <v>Culicoides brunnicans</v>
          </cell>
        </row>
        <row r="116">
          <cell r="A116" t="str">
            <v>Culicoides bulbostylus</v>
          </cell>
        </row>
        <row r="117">
          <cell r="A117" t="str">
            <v>Culicoides bysta</v>
          </cell>
        </row>
        <row r="118">
          <cell r="A118" t="str">
            <v>Culicoides cameroni</v>
          </cell>
        </row>
        <row r="119">
          <cell r="A119" t="str">
            <v>Culicoides catanei/Culicoides gejgelensis</v>
          </cell>
        </row>
        <row r="120">
          <cell r="A120" t="str">
            <v>Culicoides cataneii</v>
          </cell>
        </row>
        <row r="121">
          <cell r="A121" t="str">
            <v>Culicoides caucoliberensis</v>
          </cell>
        </row>
        <row r="122">
          <cell r="A122" t="str">
            <v>Culicoides chiopterus</v>
          </cell>
        </row>
        <row r="123">
          <cell r="A123" t="str">
            <v>Culicoides circumscriptus</v>
          </cell>
        </row>
        <row r="124">
          <cell r="A124" t="str">
            <v>Culicoides clastrieri</v>
          </cell>
        </row>
        <row r="125">
          <cell r="A125" t="str">
            <v>Culicoides clintoni</v>
          </cell>
        </row>
        <row r="126">
          <cell r="A126" t="str">
            <v>Culicoides comosioculatus</v>
          </cell>
        </row>
        <row r="127">
          <cell r="A127" t="str">
            <v>Culicoides corsicus</v>
          </cell>
        </row>
        <row r="128">
          <cell r="A128" t="str">
            <v>Culicoides cubitalis</v>
          </cell>
        </row>
        <row r="129">
          <cell r="A129" t="str">
            <v>Culicoides deltus</v>
          </cell>
        </row>
        <row r="130">
          <cell r="A130" t="str">
            <v>Culicoides dendriticus</v>
          </cell>
        </row>
        <row r="131">
          <cell r="A131" t="str">
            <v>Culicoides derisor</v>
          </cell>
        </row>
        <row r="132">
          <cell r="A132" t="str">
            <v>Culicoides desertorum</v>
          </cell>
        </row>
        <row r="133">
          <cell r="A133" t="str">
            <v>Culicoides dewulfi</v>
          </cell>
        </row>
        <row r="134">
          <cell r="A134" t="str">
            <v>Culicoides duddingstoni</v>
          </cell>
        </row>
        <row r="135">
          <cell r="A135" t="str">
            <v>Culicoides dzhafarovi</v>
          </cell>
        </row>
        <row r="136">
          <cell r="A136" t="str">
            <v>Culicoides faghihi</v>
          </cell>
        </row>
        <row r="137">
          <cell r="A137" t="str">
            <v>Culicoides fagineus</v>
          </cell>
        </row>
        <row r="138">
          <cell r="A138" t="str">
            <v>Culicoides fagineus/Culicoides impunctatus</v>
          </cell>
        </row>
        <row r="139">
          <cell r="A139" t="str">
            <v>Culicoides fagineus/Culicoides subfagineus</v>
          </cell>
        </row>
        <row r="140">
          <cell r="A140" t="str">
            <v>Culicoides fascipennis</v>
          </cell>
        </row>
        <row r="141">
          <cell r="A141" t="str">
            <v>Culicoides festivipennis</v>
          </cell>
        </row>
        <row r="142">
          <cell r="A142" t="str">
            <v>Culicoides festivipennis/Culicoides calstrieri</v>
          </cell>
        </row>
        <row r="143">
          <cell r="A143" t="str">
            <v>Culicoides flavipulicaris</v>
          </cell>
        </row>
        <row r="144">
          <cell r="A144" t="str">
            <v>Culicoides furcillatus</v>
          </cell>
        </row>
        <row r="145">
          <cell r="A145" t="str">
            <v>Culicoides gejgelensis</v>
          </cell>
        </row>
        <row r="146">
          <cell r="A146" t="str">
            <v>Culicoides gornostaevae</v>
          </cell>
        </row>
        <row r="147">
          <cell r="A147" t="str">
            <v>Culicoides griseidorsum</v>
          </cell>
        </row>
        <row r="148">
          <cell r="A148" t="str">
            <v>Culicoides grisescens s.l.</v>
          </cell>
        </row>
        <row r="149">
          <cell r="A149" t="str">
            <v>Culicoides grisescens s.l./Culicoides deltus</v>
          </cell>
        </row>
        <row r="150">
          <cell r="A150" t="str">
            <v>Culicoides grisescens s.s.</v>
          </cell>
        </row>
        <row r="151">
          <cell r="A151" t="str">
            <v>Culicoides haranti</v>
          </cell>
        </row>
        <row r="152">
          <cell r="A152" t="str">
            <v>Culicoides heliophilus</v>
          </cell>
        </row>
        <row r="153">
          <cell r="A153" t="str">
            <v>Culicoides helveticus</v>
          </cell>
        </row>
        <row r="154">
          <cell r="A154" t="str">
            <v>Culicoides helveticus/Culicoides stigma</v>
          </cell>
        </row>
        <row r="155">
          <cell r="A155" t="str">
            <v>Culicoides heteroclitus</v>
          </cell>
        </row>
        <row r="156">
          <cell r="A156" t="str">
            <v>Culicoides imicola</v>
          </cell>
        </row>
        <row r="157">
          <cell r="A157" t="str">
            <v>Culicoides impunctatus</v>
          </cell>
        </row>
        <row r="158">
          <cell r="A158" t="str">
            <v>Culicoides indistinctus</v>
          </cell>
        </row>
        <row r="159">
          <cell r="A159" t="str">
            <v>Culicoides jumineri</v>
          </cell>
        </row>
        <row r="160">
          <cell r="A160" t="str">
            <v>Culicoides jumineri/Culicoides kurensis</v>
          </cell>
        </row>
        <row r="161">
          <cell r="A161" t="str">
            <v>Culicoides jurensis</v>
          </cell>
        </row>
        <row r="162">
          <cell r="A162" t="str">
            <v>Culicoides kibunensis</v>
          </cell>
        </row>
        <row r="163">
          <cell r="A163" t="str">
            <v>Culicoides kingi</v>
          </cell>
        </row>
        <row r="164">
          <cell r="A164" t="str">
            <v>Culicoides kurensis</v>
          </cell>
        </row>
        <row r="165">
          <cell r="A165" t="str">
            <v>Culicoides landauae</v>
          </cell>
        </row>
        <row r="166">
          <cell r="A166" t="str">
            <v>Culicoides langeroni</v>
          </cell>
        </row>
        <row r="167">
          <cell r="A167" t="str">
            <v>Culicoides longipennis</v>
          </cell>
        </row>
        <row r="168">
          <cell r="A168" t="str">
            <v>Culicoides lupicaris</v>
          </cell>
        </row>
        <row r="169">
          <cell r="A169" t="str">
            <v>Culicoides malevillei</v>
          </cell>
        </row>
        <row r="170">
          <cell r="A170" t="str">
            <v>Culicoides manchuriensis</v>
          </cell>
        </row>
        <row r="171">
          <cell r="A171" t="str">
            <v>Culicoides marcletti</v>
          </cell>
        </row>
        <row r="172">
          <cell r="A172" t="str">
            <v>Culicoides maritimus</v>
          </cell>
        </row>
        <row r="173">
          <cell r="A173" t="str">
            <v>Culicoides maritimus paucisensillatus</v>
          </cell>
        </row>
        <row r="174">
          <cell r="A174" t="str">
            <v>Culicoides minutissimus</v>
          </cell>
        </row>
        <row r="175">
          <cell r="A175" t="str">
            <v>Culicoides montanus</v>
          </cell>
        </row>
        <row r="176">
          <cell r="A176" t="str">
            <v>Culicoides newsteadi s.l.</v>
          </cell>
        </row>
        <row r="177">
          <cell r="A177" t="str">
            <v>Culicoides newsteadi s.s.</v>
          </cell>
        </row>
        <row r="178">
          <cell r="A178" t="str">
            <v>Culicoides nubeculosus</v>
          </cell>
        </row>
        <row r="179">
          <cell r="A179" t="str">
            <v>Culicoides obsoletus s.l.</v>
          </cell>
        </row>
        <row r="180">
          <cell r="A180" t="str">
            <v>Culicoides obsoletus s.l./Culicoides scoticus</v>
          </cell>
        </row>
        <row r="181">
          <cell r="A181" t="str">
            <v>Culicoides obsoletus s.l./scoticus/chiopterus</v>
          </cell>
        </row>
        <row r="182">
          <cell r="A182" t="str">
            <v>Culicoides obsoletus s.l./scoticus/chiopterus/dewulfi</v>
          </cell>
        </row>
        <row r="183">
          <cell r="A183" t="str">
            <v>Culicoides obsoletus s.s.</v>
          </cell>
        </row>
        <row r="184">
          <cell r="A184" t="str">
            <v>Culicoides obsoletus#dark</v>
          </cell>
        </row>
        <row r="185">
          <cell r="A185" t="str">
            <v>Culicoides obsoletus#O2</v>
          </cell>
        </row>
        <row r="186">
          <cell r="A186" t="str">
            <v>Culicoides odiatus</v>
          </cell>
        </row>
        <row r="187">
          <cell r="A187" t="str">
            <v>Culicoides oxystoma</v>
          </cell>
        </row>
        <row r="188">
          <cell r="A188" t="str">
            <v>Culicoides pallidicornis</v>
          </cell>
        </row>
        <row r="189">
          <cell r="A189" t="str">
            <v>Culicoides pallidus</v>
          </cell>
        </row>
        <row r="190">
          <cell r="A190" t="str">
            <v>Culicoides paolae</v>
          </cell>
        </row>
        <row r="191">
          <cell r="A191" t="str">
            <v>Culicoides paradisionensis</v>
          </cell>
        </row>
        <row r="192">
          <cell r="A192" t="str">
            <v>Culicoides paradoxalis</v>
          </cell>
        </row>
        <row r="193">
          <cell r="A193" t="str">
            <v>Culicoides parroti</v>
          </cell>
        </row>
        <row r="194">
          <cell r="A194" t="str">
            <v>Culicoides pictipennis</v>
          </cell>
        </row>
        <row r="195">
          <cell r="A195" t="str">
            <v>Culicoides picturatus</v>
          </cell>
        </row>
        <row r="196">
          <cell r="A196" t="str">
            <v>Culicoides poperinghensis</v>
          </cell>
        </row>
        <row r="197">
          <cell r="A197" t="str">
            <v>Culicoides pseudoheliophilus</v>
          </cell>
        </row>
        <row r="198">
          <cell r="A198" t="str">
            <v>Culicoides pseudolangeroni</v>
          </cell>
        </row>
        <row r="199">
          <cell r="A199" t="str">
            <v>Culicoides pseudopallidus</v>
          </cell>
        </row>
        <row r="200">
          <cell r="A200" t="str">
            <v>Culicoides pulicaris s.l.</v>
          </cell>
        </row>
        <row r="201">
          <cell r="A201" t="str">
            <v>Culicoides pulicaris s.l./Culicoides lupicaris</v>
          </cell>
        </row>
        <row r="202">
          <cell r="A202" t="str">
            <v>Culicoides pumilus</v>
          </cell>
        </row>
        <row r="203">
          <cell r="A203" t="str">
            <v>Culicoides punctatus</v>
          </cell>
        </row>
        <row r="204">
          <cell r="A204" t="str">
            <v>Culicoides punctatus s.l.</v>
          </cell>
        </row>
        <row r="205">
          <cell r="A205" t="str">
            <v>Culicoides puncticollis</v>
          </cell>
        </row>
        <row r="206">
          <cell r="A206" t="str">
            <v>Culicoides puncticollis/Culicoides nubeculosus</v>
          </cell>
        </row>
        <row r="207">
          <cell r="A207" t="str">
            <v>Culicoides ravus</v>
          </cell>
        </row>
        <row r="208">
          <cell r="A208" t="str">
            <v>Culicoides reconditus</v>
          </cell>
        </row>
        <row r="209">
          <cell r="A209" t="str">
            <v>Culicoides remmi</v>
          </cell>
        </row>
        <row r="210">
          <cell r="A210" t="str">
            <v>Culicoides riebi</v>
          </cell>
        </row>
        <row r="211">
          <cell r="A211" t="str">
            <v>Culicoides riethi</v>
          </cell>
        </row>
        <row r="212">
          <cell r="A212" t="str">
            <v>Culicoides riouxi</v>
          </cell>
        </row>
        <row r="213">
          <cell r="A213" t="str">
            <v>Culicoides rubeculosus</v>
          </cell>
        </row>
        <row r="214">
          <cell r="A214" t="str">
            <v>Culicoides saevanicus</v>
          </cell>
        </row>
        <row r="215">
          <cell r="A215" t="str">
            <v>Culicoides saevus</v>
          </cell>
        </row>
        <row r="216">
          <cell r="A216" t="str">
            <v>Culicoides sahariensis</v>
          </cell>
        </row>
        <row r="217">
          <cell r="A217" t="str">
            <v>Culicoides salinarius</v>
          </cell>
        </row>
        <row r="218">
          <cell r="A218" t="str">
            <v>Culicoides santonicus</v>
          </cell>
        </row>
        <row r="219">
          <cell r="A219" t="str">
            <v>Culicoides scoticus</v>
          </cell>
        </row>
        <row r="220">
          <cell r="A220" t="str">
            <v>Culicoides segnis</v>
          </cell>
        </row>
        <row r="221">
          <cell r="A221" t="str">
            <v>Culicoides seifadinei</v>
          </cell>
        </row>
        <row r="222">
          <cell r="A222" t="str">
            <v>Culicoides sejfadinei</v>
          </cell>
        </row>
        <row r="223">
          <cell r="A223" t="str">
            <v>Culicoides selandicus</v>
          </cell>
        </row>
        <row r="224">
          <cell r="A224" t="str">
            <v>Culicoides semimaculatus</v>
          </cell>
        </row>
        <row r="225">
          <cell r="A225" t="str">
            <v>Culicoides sergenti</v>
          </cell>
        </row>
        <row r="226">
          <cell r="A226" t="str">
            <v>Culicoides shaklawensis</v>
          </cell>
        </row>
        <row r="227">
          <cell r="A227" t="str">
            <v>Culicoides simulator</v>
          </cell>
        </row>
        <row r="228">
          <cell r="A228" t="str">
            <v>Culicoides slovacus</v>
          </cell>
        </row>
        <row r="229">
          <cell r="A229" t="str">
            <v>Culicoides species</v>
          </cell>
        </row>
        <row r="230">
          <cell r="A230" t="str">
            <v>Culicoides species</v>
          </cell>
        </row>
        <row r="231">
          <cell r="A231" t="str">
            <v>Culicoides sphagnumensis</v>
          </cell>
        </row>
        <row r="232">
          <cell r="A232" t="str">
            <v>Culicoides stigma</v>
          </cell>
        </row>
        <row r="233">
          <cell r="A233" t="str">
            <v>Culicoides subfagineus</v>
          </cell>
        </row>
        <row r="234">
          <cell r="A234" t="str">
            <v>Culicoides subfasciipennis</v>
          </cell>
        </row>
        <row r="235">
          <cell r="A235" t="str">
            <v>Culicoides subfasciipennis/Culicoides pallidicornis</v>
          </cell>
        </row>
        <row r="236">
          <cell r="A236" t="str">
            <v>Culicoides submaritimus</v>
          </cell>
        </row>
        <row r="237">
          <cell r="A237" t="str">
            <v>Culicoides tauricus</v>
          </cell>
        </row>
        <row r="238">
          <cell r="A238" t="str">
            <v>Culicoides truncorum</v>
          </cell>
        </row>
        <row r="239">
          <cell r="A239" t="str">
            <v>Culicoides univittatus</v>
          </cell>
        </row>
        <row r="240">
          <cell r="A240" t="str">
            <v>Culicoides vexans</v>
          </cell>
        </row>
        <row r="241">
          <cell r="A241" t="str">
            <v>Culicoides vidourlensis</v>
          </cell>
        </row>
        <row r="242">
          <cell r="A242" t="str">
            <v>Culiseta alaskaensis</v>
          </cell>
        </row>
        <row r="243">
          <cell r="A243" t="str">
            <v>Culiseta annulata</v>
          </cell>
        </row>
        <row r="244">
          <cell r="A244" t="str">
            <v>Culiseta bergrothi</v>
          </cell>
        </row>
        <row r="245">
          <cell r="A245" t="str">
            <v>Culiseta fumipennis</v>
          </cell>
        </row>
        <row r="246">
          <cell r="A246" t="str">
            <v>Culiseta glaphyroptera</v>
          </cell>
        </row>
        <row r="247">
          <cell r="A247" t="str">
            <v>Culiseta litorea</v>
          </cell>
        </row>
        <row r="248">
          <cell r="A248" t="str">
            <v>Culiseta longiareolata</v>
          </cell>
        </row>
        <row r="249">
          <cell r="A249" t="str">
            <v>Culiseta morsitans</v>
          </cell>
        </row>
        <row r="250">
          <cell r="A250" t="str">
            <v>Culiseta ochroptera</v>
          </cell>
        </row>
        <row r="251">
          <cell r="A251" t="str">
            <v>Culiseta subochrea</v>
          </cell>
        </row>
        <row r="252">
          <cell r="A252" t="str">
            <v>Dermacentor marginatus</v>
          </cell>
        </row>
        <row r="253">
          <cell r="A253" t="str">
            <v>Dermacentor reticulatus</v>
          </cell>
        </row>
        <row r="254">
          <cell r="A254" t="str">
            <v>Dermacentor spp.</v>
          </cell>
        </row>
        <row r="255">
          <cell r="A255" t="str">
            <v>Haemaphysalis concinna</v>
          </cell>
        </row>
        <row r="256">
          <cell r="A256" t="str">
            <v>Haemaphysalis inermis</v>
          </cell>
        </row>
        <row r="257">
          <cell r="A257" t="str">
            <v>Haemaphysalis parva</v>
          </cell>
        </row>
        <row r="258">
          <cell r="A258" t="str">
            <v>Haemaphysalis punctata</v>
          </cell>
        </row>
        <row r="259">
          <cell r="A259" t="str">
            <v>Haemaphysalis spp.</v>
          </cell>
        </row>
        <row r="260">
          <cell r="A260" t="str">
            <v>Haemaphysalis sulcata</v>
          </cell>
        </row>
        <row r="261">
          <cell r="A261" t="str">
            <v>Hyalomma aegyptium</v>
          </cell>
        </row>
        <row r="262">
          <cell r="A262" t="str">
            <v>Hyalomma anatolicum</v>
          </cell>
        </row>
        <row r="263">
          <cell r="A263" t="str">
            <v>Hyalomma dromedarii</v>
          </cell>
        </row>
        <row r="264">
          <cell r="A264" t="str">
            <v>Hyalomma excavatum</v>
          </cell>
        </row>
        <row r="265">
          <cell r="A265" t="str">
            <v>Hyalomma lusitanicum</v>
          </cell>
        </row>
        <row r="266">
          <cell r="A266" t="str">
            <v>Hyalomma marginatum</v>
          </cell>
        </row>
        <row r="267">
          <cell r="A267" t="str">
            <v>Hyalomma scupense</v>
          </cell>
        </row>
        <row r="268">
          <cell r="A268" t="str">
            <v>Hyalomma spp., unidentified</v>
          </cell>
        </row>
        <row r="269">
          <cell r="A269" t="str">
            <v>Invasive mosquito spp.</v>
          </cell>
        </row>
        <row r="270">
          <cell r="A270" t="str">
            <v>Ixodes acuminatus</v>
          </cell>
        </row>
        <row r="271">
          <cell r="A271" t="str">
            <v>Ixodes arboricola</v>
          </cell>
        </row>
        <row r="272">
          <cell r="A272" t="str">
            <v>Ixodes frontalis</v>
          </cell>
        </row>
        <row r="273">
          <cell r="A273" t="str">
            <v>Ixodes gibbosus</v>
          </cell>
        </row>
        <row r="274">
          <cell r="A274" t="str">
            <v>Ixodes hexagonus</v>
          </cell>
        </row>
        <row r="275">
          <cell r="A275" t="str">
            <v>Ixodes persulcatus</v>
          </cell>
        </row>
        <row r="276">
          <cell r="A276" t="str">
            <v>Ixodes redikorzevi</v>
          </cell>
        </row>
        <row r="277">
          <cell r="A277" t="str">
            <v>Ixodes ricinus</v>
          </cell>
        </row>
        <row r="278">
          <cell r="A278" t="str">
            <v>Ixodes rugicollis</v>
          </cell>
        </row>
        <row r="279">
          <cell r="A279" t="str">
            <v>Ixodes spp.</v>
          </cell>
        </row>
        <row r="280">
          <cell r="A280" t="str">
            <v>Ixodes trianguliceps</v>
          </cell>
        </row>
        <row r="281">
          <cell r="A281" t="str">
            <v>Ixodes uriae</v>
          </cell>
        </row>
        <row r="282">
          <cell r="A282" t="str">
            <v>Ixodes ventalloi</v>
          </cell>
        </row>
        <row r="283">
          <cell r="A283" t="str">
            <v>Ornithodoros erraticus</v>
          </cell>
        </row>
        <row r="284">
          <cell r="A284" t="str">
            <v>Ornithodoros savignyi</v>
          </cell>
        </row>
        <row r="285">
          <cell r="A285" t="str">
            <v>Ornithodoros spp.</v>
          </cell>
        </row>
        <row r="286">
          <cell r="A286" t="str">
            <v>Ornithodoros tholozani</v>
          </cell>
        </row>
        <row r="287">
          <cell r="A287" t="str">
            <v>Orthopodomyia pulcripalpis</v>
          </cell>
        </row>
        <row r="288">
          <cell r="A288" t="str">
            <v>Phlebotomus alexandri</v>
          </cell>
        </row>
        <row r="289">
          <cell r="A289" t="str">
            <v>Phlebotomus ariasi</v>
          </cell>
        </row>
        <row r="290">
          <cell r="A290" t="str">
            <v>Phlebotomus balcanicus</v>
          </cell>
        </row>
        <row r="291">
          <cell r="A291" t="str">
            <v>Phlebotomus caucasicus</v>
          </cell>
        </row>
        <row r="292">
          <cell r="A292" t="str">
            <v>Phlebotomus halepensis</v>
          </cell>
        </row>
        <row r="293">
          <cell r="A293" t="str">
            <v>Phlebotomus jacusieli</v>
          </cell>
        </row>
        <row r="294">
          <cell r="A294" t="str">
            <v>Phlebotomus kandelaki</v>
          </cell>
        </row>
        <row r="295">
          <cell r="A295" t="str">
            <v>Phlebotomus killicki</v>
          </cell>
        </row>
        <row r="296">
          <cell r="A296" t="str">
            <v>Phlebotomus longiductus</v>
          </cell>
        </row>
        <row r="297">
          <cell r="A297" t="str">
            <v>Phlebotomus major s.l.</v>
          </cell>
        </row>
        <row r="298">
          <cell r="A298" t="str">
            <v>Phlebotomus mascittii</v>
          </cell>
        </row>
        <row r="299">
          <cell r="A299" t="str">
            <v>Phlebotomus mongolensis</v>
          </cell>
        </row>
        <row r="300">
          <cell r="A300" t="str">
            <v>Phlebotomus neglectus</v>
          </cell>
        </row>
        <row r="301">
          <cell r="A301" t="str">
            <v>Phlebotomus papatasi</v>
          </cell>
        </row>
        <row r="302">
          <cell r="A302" t="str">
            <v>Phlebotomus perfiliewi</v>
          </cell>
        </row>
        <row r="303">
          <cell r="A303" t="str">
            <v>Phlebotomus perniciosus</v>
          </cell>
        </row>
        <row r="304">
          <cell r="A304" t="str">
            <v>Phlebotomus sergenti</v>
          </cell>
        </row>
        <row r="305">
          <cell r="A305" t="str">
            <v>Phlebotomus simici</v>
          </cell>
        </row>
        <row r="306">
          <cell r="A306" t="str">
            <v>Phlebotomus similis</v>
          </cell>
        </row>
        <row r="307">
          <cell r="A307" t="str">
            <v>Phlebotomus syriacus</v>
          </cell>
        </row>
        <row r="308">
          <cell r="A308" t="str">
            <v>Phlebotomus tobbi</v>
          </cell>
        </row>
        <row r="309">
          <cell r="A309" t="str">
            <v>Rhipicephalus (Boophilus) annulatus</v>
          </cell>
        </row>
        <row r="310">
          <cell r="A310" t="str">
            <v>Rhipicephalus (Boophilus) kohlsi</v>
          </cell>
        </row>
        <row r="311">
          <cell r="A311" t="str">
            <v>Rhipicephalus bursa</v>
          </cell>
        </row>
        <row r="312">
          <cell r="A312" t="str">
            <v>Rhipicephalus pusillus</v>
          </cell>
        </row>
        <row r="313">
          <cell r="A313" t="str">
            <v>Rhipicephalus sanguineus s.l.</v>
          </cell>
        </row>
        <row r="314">
          <cell r="A314" t="str">
            <v>Rhipicephalus turanicus</v>
          </cell>
        </row>
        <row r="315">
          <cell r="A315" t="str">
            <v>Sergentomyia dentata</v>
          </cell>
        </row>
        <row r="316">
          <cell r="A316" t="str">
            <v>Sergentomyia minuta</v>
          </cell>
        </row>
        <row r="317">
          <cell r="A317" t="str">
            <v>Uranotaenia unguiculata</v>
          </cell>
        </row>
      </sheetData>
      <sheetData sheetId="3">
        <row r="1">
          <cell r="A1" t="str">
            <v>distribution</v>
          </cell>
        </row>
        <row r="2">
          <cell r="A2" t="str">
            <v>surveillance</v>
          </cell>
        </row>
      </sheetData>
      <sheetData sheetId="4"/>
      <sheetData sheetId="5"/>
      <sheetData sheetId="6">
        <row r="1">
          <cell r="A1" t="str">
            <v>Centroid of area</v>
          </cell>
        </row>
        <row r="2">
          <cell r="A2" t="str">
            <v>XY of Study Site</v>
          </cell>
        </row>
        <row r="3">
          <cell r="A3" t="str">
            <v>Exact location</v>
          </cell>
        </row>
        <row r="4">
          <cell r="A4" t="str">
            <v>Unknown</v>
          </cell>
        </row>
        <row r="5">
          <cell r="A5" t="str">
            <v>Near location</v>
          </cell>
        </row>
        <row r="6">
          <cell r="A6" t="str">
            <v>Country</v>
          </cell>
        </row>
        <row r="7">
          <cell r="A7" t="str">
            <v>Region</v>
          </cell>
        </row>
      </sheetData>
      <sheetData sheetId="7">
        <row r="1">
          <cell r="A1" t="str">
            <v>Established</v>
          </cell>
        </row>
        <row r="2">
          <cell r="A2" t="str">
            <v>Introduced</v>
          </cell>
        </row>
        <row r="3">
          <cell r="A3" t="str">
            <v>Absent</v>
          </cell>
        </row>
        <row r="4">
          <cell r="A4" t="str">
            <v>No Data</v>
          </cell>
        </row>
        <row r="5">
          <cell r="A5" t="str">
            <v>Unknown</v>
          </cell>
        </row>
        <row r="6">
          <cell r="A6" t="str">
            <v>Present</v>
          </cell>
        </row>
        <row r="7">
          <cell r="A7" t="str">
            <v>Anticipated Absent</v>
          </cell>
        </row>
        <row r="8">
          <cell r="A8" t="str">
            <v>Confirmed Absent</v>
          </cell>
        </row>
        <row r="9">
          <cell r="A9" t="str">
            <v>No Data</v>
          </cell>
        </row>
        <row r="10">
          <cell r="A10" t="str">
            <v>Introduced</v>
          </cell>
        </row>
        <row r="11">
          <cell r="A11" t="str">
            <v>Unknown</v>
          </cell>
        </row>
        <row r="12">
          <cell r="A12" t="str">
            <v>Yes</v>
          </cell>
        </row>
        <row r="13">
          <cell r="A13" t="str">
            <v>No</v>
          </cell>
        </row>
        <row r="14">
          <cell r="A14" t="str">
            <v>Not Anymore</v>
          </cell>
        </row>
        <row r="15">
          <cell r="A15" t="str">
            <v>No Data</v>
          </cell>
        </row>
        <row r="16">
          <cell r="A16" t="str">
            <v>Unknown</v>
          </cell>
        </row>
      </sheetData>
      <sheetData sheetId="8">
        <row r="1">
          <cell r="A1" t="str">
            <v>not applicable</v>
          </cell>
        </row>
        <row r="2">
          <cell r="A2" t="str">
            <v>occasionally</v>
          </cell>
        </row>
        <row r="3">
          <cell r="A3" t="str">
            <v>seasonally</v>
          </cell>
        </row>
        <row r="4">
          <cell r="A4" t="str">
            <v>continously</v>
          </cell>
        </row>
      </sheetData>
      <sheetData sheetId="9">
        <row r="1">
          <cell r="A1" t="str">
            <v>monitoring</v>
          </cell>
        </row>
        <row r="2">
          <cell r="A2" t="str">
            <v>control</v>
          </cell>
        </row>
        <row r="3">
          <cell r="A3" t="str">
            <v>passive surveillance</v>
          </cell>
        </row>
        <row r="4">
          <cell r="A4" t="str">
            <v>cross-sectional</v>
          </cell>
        </row>
        <row r="5">
          <cell r="A5" t="str">
            <v>longitudinal</v>
          </cell>
        </row>
        <row r="6">
          <cell r="A6" t="str">
            <v>snapshot</v>
          </cell>
        </row>
      </sheetData>
      <sheetData sheetId="10">
        <row r="1">
          <cell r="A1" t="str">
            <v>Study of more than one arthropod order</v>
          </cell>
        </row>
        <row r="2">
          <cell r="A2" t="str">
            <v>Study of one arthropod order</v>
          </cell>
        </row>
        <row r="3">
          <cell r="A3" t="str">
            <v>Study of one arthropod family</v>
          </cell>
        </row>
        <row r="4">
          <cell r="A4" t="str">
            <v>Study of one or few selected arthropod species</v>
          </cell>
        </row>
        <row r="5">
          <cell r="A5" t="str">
            <v>Study of one arthropod genus</v>
          </cell>
        </row>
      </sheetData>
      <sheetData sheetId="11">
        <row r="1">
          <cell r="A1" t="str">
            <v>animal</v>
          </cell>
        </row>
        <row r="2">
          <cell r="A2" t="str">
            <v xml:space="preserve">herd/flock </v>
          </cell>
        </row>
        <row r="3">
          <cell r="A3" t="str">
            <v>single specimen</v>
          </cell>
        </row>
        <row r="4">
          <cell r="A4" t="str">
            <v>batch</v>
          </cell>
        </row>
        <row r="5">
          <cell r="A5" t="str">
            <v>subsample</v>
          </cell>
        </row>
      </sheetData>
      <sheetData sheetId="12">
        <row r="1">
          <cell r="A1" t="str">
            <v>Peer-reviewed published research article</v>
          </cell>
        </row>
        <row r="2">
          <cell r="A2" t="str">
            <v>Thesis</v>
          </cell>
        </row>
        <row r="3">
          <cell r="A3" t="str">
            <v>Web-published list</v>
          </cell>
        </row>
        <row r="4">
          <cell r="A4" t="str">
            <v>Non-peer-reviewed research article</v>
          </cell>
        </row>
        <row r="5">
          <cell r="A5" t="str">
            <v>Expert opinion</v>
          </cell>
        </row>
        <row r="6">
          <cell r="A6" t="str">
            <v>Report</v>
          </cell>
        </row>
        <row r="7">
          <cell r="A7" t="str">
            <v>Unpublished dataset</v>
          </cell>
        </row>
        <row r="8">
          <cell r="A8" t="str">
            <v>Citizen Science</v>
          </cell>
        </row>
        <row r="9">
          <cell r="A9" t="str">
            <v>Report from international authority</v>
          </cell>
        </row>
        <row r="10">
          <cell r="A10" t="str">
            <v>Report from national authority</v>
          </cell>
        </row>
        <row r="11">
          <cell r="A11" t="str">
            <v>Report from local authority</v>
          </cell>
        </row>
        <row r="12">
          <cell r="A12" t="str">
            <v>Information by company on laboratory diagnostic test</v>
          </cell>
        </row>
      </sheetData>
      <sheetData sheetId="13"/>
      <sheetData sheetId="14">
        <row r="1">
          <cell r="A1" t="str">
            <v>Human bait</v>
          </cell>
        </row>
        <row r="2">
          <cell r="A2" t="str">
            <v>Light trap</v>
          </cell>
        </row>
        <row r="3">
          <cell r="A3" t="str">
            <v>Sticky trap</v>
          </cell>
        </row>
        <row r="4">
          <cell r="A4" t="str">
            <v>(Mechanical) Aspirator</v>
          </cell>
        </row>
        <row r="5">
          <cell r="A5" t="str">
            <v>Animal bait</v>
          </cell>
        </row>
        <row r="6">
          <cell r="A6" t="str">
            <v>Malaise</v>
          </cell>
        </row>
        <row r="7">
          <cell r="A7" t="str">
            <v>Visual counts</v>
          </cell>
        </row>
        <row r="8">
          <cell r="A8" t="str">
            <v>Carbon dioxide traps</v>
          </cell>
        </row>
        <row r="9">
          <cell r="A9" t="str">
            <v>Sweepnet</v>
          </cell>
        </row>
        <row r="10">
          <cell r="A10" t="str">
            <v>Emergence trap</v>
          </cell>
        </row>
        <row r="11">
          <cell r="A11" t="str">
            <v>Flagging</v>
          </cell>
        </row>
        <row r="12">
          <cell r="A12" t="str">
            <v>Dragging</v>
          </cell>
        </row>
        <row r="13">
          <cell r="A13" t="str">
            <v>Collection from live/dead hosts</v>
          </cell>
        </row>
        <row r="14">
          <cell r="A14" t="str">
            <v>Larval sampling dipping</v>
          </cell>
        </row>
        <row r="15">
          <cell r="A15" t="str">
            <v>Other</v>
          </cell>
        </row>
        <row r="16">
          <cell r="A16" t="str">
            <v>Baited traps</v>
          </cell>
        </row>
        <row r="17">
          <cell r="A17" t="str">
            <v>Gravid trap</v>
          </cell>
        </row>
        <row r="18">
          <cell r="A18" t="str">
            <v>Hair dryer</v>
          </cell>
        </row>
        <row r="19">
          <cell r="A19" t="str">
            <v>Ovitrap</v>
          </cell>
        </row>
        <row r="20">
          <cell r="A20" t="str">
            <v>Unknown</v>
          </cell>
        </row>
      </sheetData>
      <sheetData sheetId="15">
        <row r="1">
          <cell r="A1" t="str">
            <v>Unknown</v>
          </cell>
        </row>
        <row r="2">
          <cell r="A2" t="str">
            <v>Eggs</v>
          </cell>
        </row>
        <row r="3">
          <cell r="A3" t="str">
            <v>Nympha</v>
          </cell>
        </row>
        <row r="4">
          <cell r="A4" t="str">
            <v>Adults</v>
          </cell>
        </row>
        <row r="5">
          <cell r="A5" t="str">
            <v>Larvae</v>
          </cell>
        </row>
      </sheetData>
      <sheetData sheetId="16">
        <row r="1">
          <cell r="A1" t="str">
            <v>female</v>
          </cell>
        </row>
        <row r="2">
          <cell r="A2" t="str">
            <v>male</v>
          </cell>
        </row>
      </sheetData>
      <sheetData sheetId="17">
        <row r="1">
          <cell r="A1" t="str">
            <v>morphological</v>
          </cell>
        </row>
        <row r="2">
          <cell r="A2" t="str">
            <v>PCR</v>
          </cell>
        </row>
        <row r="3">
          <cell r="A3" t="str">
            <v>PCR_DNA_Barcoding</v>
          </cell>
        </row>
        <row r="4">
          <cell r="A4" t="str">
            <v>PCR_RFLP</v>
          </cell>
        </row>
        <row r="5">
          <cell r="A5" t="str">
            <v>Malditof</v>
          </cell>
        </row>
        <row r="6">
          <cell r="A6" t="str">
            <v>Electrophoresis</v>
          </cell>
        </row>
        <row r="7">
          <cell r="A7" t="str">
            <v>qPCR</v>
          </cell>
        </row>
        <row r="8">
          <cell r="A8" t="str">
            <v>Photo ID</v>
          </cell>
        </row>
      </sheetData>
      <sheetData sheetId="18">
        <row r="1">
          <cell r="A1" t="str">
            <v>High</v>
          </cell>
        </row>
        <row r="2">
          <cell r="A2" t="str">
            <v>Medium</v>
          </cell>
        </row>
        <row r="3">
          <cell r="A3" t="str">
            <v>Low</v>
          </cell>
        </row>
        <row r="4">
          <cell r="A4" t="str">
            <v>Unknown</v>
          </cell>
        </row>
        <row r="5">
          <cell r="A5">
            <v>0</v>
          </cell>
        </row>
      </sheetData>
      <sheetData sheetId="19">
        <row r="1">
          <cell r="A1" t="str">
            <v>Yes</v>
          </cell>
        </row>
        <row r="2">
          <cell r="A2" t="str">
            <v>No</v>
          </cell>
        </row>
      </sheetData>
      <sheetData sheetId="20">
        <row r="1">
          <cell r="A1" t="str">
            <v>Marsh warbler</v>
          </cell>
        </row>
        <row r="2">
          <cell r="A2" t="str">
            <v>Common Kingfisher</v>
          </cell>
        </row>
        <row r="3">
          <cell r="A3" t="str">
            <v>Moose</v>
          </cell>
        </row>
        <row r="4">
          <cell r="A4" t="str">
            <v>Mallard</v>
          </cell>
        </row>
        <row r="5">
          <cell r="A5" t="str">
            <v>Striped field mouse</v>
          </cell>
        </row>
        <row r="6">
          <cell r="A6" t="str">
            <v>Yellow-necked Mouse</v>
          </cell>
        </row>
        <row r="7">
          <cell r="A7" t="str">
            <v>Wood Mouse</v>
          </cell>
        </row>
        <row r="8">
          <cell r="A8" t="str">
            <v>Birds</v>
          </cell>
        </row>
        <row r="9">
          <cell r="A9" t="str">
            <v>Cattle</v>
          </cell>
        </row>
        <row r="10">
          <cell r="A10" t="str">
            <v>Bovids</v>
          </cell>
        </row>
        <row r="11">
          <cell r="A11" t="str">
            <v>Domestic asian water buffalo</v>
          </cell>
        </row>
        <row r="12">
          <cell r="A12" t="str">
            <v>Dunlin</v>
          </cell>
        </row>
        <row r="13">
          <cell r="A13" t="str">
            <v>Canids</v>
          </cell>
        </row>
        <row r="14">
          <cell r="A14" t="str">
            <v>Dog</v>
          </cell>
        </row>
        <row r="15">
          <cell r="A15" t="str">
            <v>Grey wolf</v>
          </cell>
        </row>
        <row r="16">
          <cell r="A16" t="str">
            <v>Wild goat</v>
          </cell>
        </row>
        <row r="17">
          <cell r="A17" t="str">
            <v>Domestic goat</v>
          </cell>
        </row>
        <row r="18">
          <cell r="A18" t="str">
            <v>Apline ibex</v>
          </cell>
        </row>
        <row r="19">
          <cell r="A19" t="str">
            <v>European roe deer</v>
          </cell>
        </row>
        <row r="20">
          <cell r="A20" t="str">
            <v>European goldfinch</v>
          </cell>
        </row>
        <row r="21">
          <cell r="A21" t="str">
            <v>Eurasian Treecreeper</v>
          </cell>
        </row>
        <row r="22">
          <cell r="A22" t="str">
            <v>Cervids</v>
          </cell>
        </row>
        <row r="23">
          <cell r="A23" t="str">
            <v>Red deer</v>
          </cell>
        </row>
        <row r="24">
          <cell r="A24" t="str">
            <v>Spanish red deer</v>
          </cell>
        </row>
        <row r="25">
          <cell r="A25" t="str">
            <v>White-throated Dipper</v>
          </cell>
        </row>
        <row r="26">
          <cell r="A26" t="str">
            <v>Hawfinch</v>
          </cell>
        </row>
        <row r="27">
          <cell r="A27" t="str">
            <v>Blue Tit</v>
          </cell>
        </row>
        <row r="28">
          <cell r="A28" t="str">
            <v>Fallow deer</v>
          </cell>
        </row>
        <row r="29">
          <cell r="A29" t="str">
            <v>Equids</v>
          </cell>
        </row>
        <row r="30">
          <cell r="A30" t="str">
            <v>Donkey</v>
          </cell>
        </row>
        <row r="31">
          <cell r="A31" t="str">
            <v>Wild horse</v>
          </cell>
        </row>
        <row r="32">
          <cell r="A32" t="str">
            <v>Domestic horse</v>
          </cell>
        </row>
        <row r="33">
          <cell r="A33" t="str">
            <v>Erinaceids</v>
          </cell>
        </row>
        <row r="34">
          <cell r="A34" t="str">
            <v>European hedgehog</v>
          </cell>
        </row>
        <row r="35">
          <cell r="A35" t="str">
            <v>European Robin</v>
          </cell>
        </row>
        <row r="36">
          <cell r="A36" t="str">
            <v>Domestic cat</v>
          </cell>
        </row>
        <row r="37">
          <cell r="A37" t="str">
            <v>Chaffinch</v>
          </cell>
        </row>
        <row r="38">
          <cell r="A38" t="str">
            <v>Brambling</v>
          </cell>
        </row>
        <row r="39">
          <cell r="A39" t="str">
            <v>Common Snipe</v>
          </cell>
        </row>
        <row r="40">
          <cell r="A40" t="str">
            <v>Eurasian jay</v>
          </cell>
        </row>
        <row r="41">
          <cell r="A41" t="str">
            <v>Human being</v>
          </cell>
        </row>
        <row r="42">
          <cell r="A42" t="str">
            <v>Sand lizard</v>
          </cell>
        </row>
        <row r="43">
          <cell r="A43" t="str">
            <v>Western Green Lizard</v>
          </cell>
        </row>
        <row r="44">
          <cell r="A44" t="str">
            <v>Green Lizard</v>
          </cell>
        </row>
        <row r="45">
          <cell r="A45" t="str">
            <v>Lizards</v>
          </cell>
        </row>
        <row r="46">
          <cell r="A46" t="str">
            <v>Leporid</v>
          </cell>
        </row>
        <row r="47">
          <cell r="A47" t="str">
            <v>European hare</v>
          </cell>
        </row>
        <row r="48">
          <cell r="A48" t="str">
            <v>Norwegian mountain hare</v>
          </cell>
        </row>
        <row r="49">
          <cell r="A49" t="str">
            <v>Grasshopper Warbler</v>
          </cell>
        </row>
        <row r="50">
          <cell r="A50" t="str">
            <v>Thrush Nightingale</v>
          </cell>
        </row>
        <row r="51">
          <cell r="A51" t="str">
            <v>Nightingale</v>
          </cell>
        </row>
        <row r="52">
          <cell r="A52" t="str">
            <v>European river otter</v>
          </cell>
        </row>
        <row r="53">
          <cell r="A53" t="str">
            <v>Jack snipe</v>
          </cell>
        </row>
        <row r="54">
          <cell r="A54" t="str">
            <v>Crab-eating Macaque</v>
          </cell>
        </row>
        <row r="55">
          <cell r="A55" t="str">
            <v>Barbary Macaque</v>
          </cell>
        </row>
        <row r="56">
          <cell r="A56" t="str">
            <v>Mammalian</v>
          </cell>
        </row>
        <row r="57">
          <cell r="A57" t="str">
            <v>Beech martin</v>
          </cell>
        </row>
        <row r="58">
          <cell r="A58" t="str">
            <v>European pine marten</v>
          </cell>
        </row>
        <row r="59">
          <cell r="A59" t="str">
            <v>European badger</v>
          </cell>
        </row>
        <row r="60">
          <cell r="A60" t="str">
            <v>Eurasian harvest mouse</v>
          </cell>
        </row>
        <row r="61">
          <cell r="A61" t="str">
            <v>Field Vole</v>
          </cell>
        </row>
        <row r="62">
          <cell r="A62" t="str">
            <v>Common vole</v>
          </cell>
        </row>
        <row r="63">
          <cell r="A63" t="str">
            <v>Cabrera's vole</v>
          </cell>
        </row>
        <row r="64">
          <cell r="A64" t="str">
            <v>Mediterranean Pine Vole</v>
          </cell>
        </row>
        <row r="65">
          <cell r="A65" t="str">
            <v>Sibling Vole</v>
          </cell>
        </row>
        <row r="66">
          <cell r="A66" t="str">
            <v>Root Vole</v>
          </cell>
        </row>
        <row r="67">
          <cell r="A67" t="str">
            <v>White Wagtail</v>
          </cell>
        </row>
        <row r="68">
          <cell r="A68" t="str">
            <v>Grey Wagtail</v>
          </cell>
        </row>
        <row r="69">
          <cell r="A69" t="str">
            <v>Murids</v>
          </cell>
        </row>
        <row r="70">
          <cell r="A70" t="str">
            <v>Macedonian mouse</v>
          </cell>
        </row>
        <row r="71">
          <cell r="A71" t="str">
            <v>House mouse</v>
          </cell>
        </row>
        <row r="72">
          <cell r="A72" t="str">
            <v>Algerian mice</v>
          </cell>
        </row>
        <row r="73">
          <cell r="A73" t="str">
            <v>Spotted flycatcher</v>
          </cell>
        </row>
        <row r="74">
          <cell r="A74" t="str">
            <v>European polecat</v>
          </cell>
        </row>
        <row r="75">
          <cell r="A75" t="str">
            <v>Bank vole</v>
          </cell>
        </row>
        <row r="76">
          <cell r="A76" t="str">
            <v>Ring tailed coati</v>
          </cell>
        </row>
        <row r="77">
          <cell r="A77" t="str">
            <v>Miller’s water shrew</v>
          </cell>
        </row>
        <row r="78">
          <cell r="A78" t="str">
            <v>Water Shrew</v>
          </cell>
        </row>
        <row r="79">
          <cell r="A79" t="str">
            <v>Northern Wheatear</v>
          </cell>
        </row>
        <row r="80">
          <cell r="A80" t="str">
            <v>Rabbit</v>
          </cell>
        </row>
        <row r="81">
          <cell r="A81" t="str">
            <v>Musk ox</v>
          </cell>
        </row>
        <row r="82">
          <cell r="A82" t="str">
            <v>Domestic sheep</v>
          </cell>
        </row>
        <row r="83">
          <cell r="A83" t="str">
            <v>Mouflon</v>
          </cell>
        </row>
        <row r="84">
          <cell r="A84" t="str">
            <v>Lion</v>
          </cell>
        </row>
        <row r="85">
          <cell r="A85" t="str">
            <v>Coal Tit</v>
          </cell>
        </row>
        <row r="86">
          <cell r="A86" t="str">
            <v>Great Tit</v>
          </cell>
        </row>
        <row r="87">
          <cell r="A87" t="str">
            <v>Marsh Tit</v>
          </cell>
        </row>
        <row r="88">
          <cell r="A88" t="str">
            <v>Passerine birds</v>
          </cell>
        </row>
        <row r="89">
          <cell r="A89" t="str">
            <v>Common pheasant</v>
          </cell>
        </row>
        <row r="90">
          <cell r="A90" t="str">
            <v>Ruff</v>
          </cell>
        </row>
        <row r="91">
          <cell r="A91" t="str">
            <v>Black Redstart</v>
          </cell>
        </row>
        <row r="92">
          <cell r="A92" t="str">
            <v>Common Chiffchaff</v>
          </cell>
        </row>
        <row r="93">
          <cell r="A93" t="str">
            <v>Willow Warbler</v>
          </cell>
        </row>
        <row r="94">
          <cell r="A94" t="str">
            <v>Common Wall Lizard</v>
          </cell>
        </row>
        <row r="95">
          <cell r="A95" t="str">
            <v>Balkan Wall Lizards</v>
          </cell>
        </row>
        <row r="96">
          <cell r="A96" t="str">
            <v>Dunnock</v>
          </cell>
        </row>
        <row r="97">
          <cell r="A97" t="str">
            <v>Eurasian Bullfinch</v>
          </cell>
        </row>
        <row r="98">
          <cell r="A98" t="str">
            <v>Water Rail</v>
          </cell>
        </row>
        <row r="99">
          <cell r="A99" t="str">
            <v>Reindeer</v>
          </cell>
        </row>
        <row r="100">
          <cell r="A100" t="str">
            <v>Brown rat</v>
          </cell>
        </row>
        <row r="101">
          <cell r="A101" t="str">
            <v>House rat</v>
          </cell>
        </row>
        <row r="102">
          <cell r="A102" t="str">
            <v>Rodents</v>
          </cell>
        </row>
        <row r="103">
          <cell r="A103" t="str">
            <v>Pyrenean chamois</v>
          </cell>
        </row>
        <row r="104">
          <cell r="A104" t="str">
            <v>Chamois</v>
          </cell>
        </row>
        <row r="105">
          <cell r="A105" t="str">
            <v>Whinchat</v>
          </cell>
        </row>
        <row r="106">
          <cell r="A106" t="str">
            <v>African Stonechat</v>
          </cell>
        </row>
        <row r="107">
          <cell r="A107" t="str">
            <v>Eurasian red squirrel</v>
          </cell>
        </row>
        <row r="108">
          <cell r="A108" t="str">
            <v>Eurasian Nuthatch</v>
          </cell>
        </row>
        <row r="109">
          <cell r="A109" t="str">
            <v>Shrews</v>
          </cell>
        </row>
        <row r="110">
          <cell r="A110" t="str">
            <v>Eurasian Pygmy Shrew</v>
          </cell>
        </row>
        <row r="111">
          <cell r="A111" t="str">
            <v>Tawny Owl</v>
          </cell>
        </row>
        <row r="112">
          <cell r="A112" t="str">
            <v>Common starling</v>
          </cell>
        </row>
        <row r="113">
          <cell r="A113" t="str">
            <v>Wild boar</v>
          </cell>
        </row>
        <row r="114">
          <cell r="A114" t="str">
            <v>Domestic pig</v>
          </cell>
        </row>
        <row r="115">
          <cell r="A115" t="str">
            <v>Blackcap</v>
          </cell>
        </row>
        <row r="116">
          <cell r="A116" t="str">
            <v>Common Whitethroat</v>
          </cell>
        </row>
        <row r="117">
          <cell r="A117" t="str">
            <v>African buffalo</v>
          </cell>
        </row>
        <row r="118">
          <cell r="A118" t="str">
            <v>Siberian Chipmunk</v>
          </cell>
        </row>
        <row r="119">
          <cell r="A119" t="str">
            <v>Eurasian Wren</v>
          </cell>
        </row>
        <row r="120">
          <cell r="A120" t="str">
            <v>Redwing</v>
          </cell>
        </row>
        <row r="121">
          <cell r="A121" t="str">
            <v>Common Blackbird</v>
          </cell>
        </row>
        <row r="122">
          <cell r="A122" t="str">
            <v>Song Thrush</v>
          </cell>
        </row>
        <row r="123">
          <cell r="A123" t="str">
            <v>Fieldfare</v>
          </cell>
        </row>
        <row r="124">
          <cell r="A124" t="str">
            <v>Ring Ouzel</v>
          </cell>
        </row>
        <row r="125">
          <cell r="A125" t="str">
            <v>Common Murre</v>
          </cell>
        </row>
        <row r="126">
          <cell r="A126" t="str">
            <v>Red fox</v>
          </cell>
        </row>
        <row r="127">
          <cell r="A127" t="str">
            <v>Viviparous Lizard</v>
          </cell>
        </row>
        <row r="128">
          <cell r="A128" t="str">
            <v>Multiple species</v>
          </cell>
        </row>
        <row r="129">
          <cell r="A129" t="str">
            <v>Not applicable</v>
          </cell>
        </row>
      </sheetData>
      <sheetData sheetId="21">
        <row r="1">
          <cell r="A1" t="str">
            <v>Bartonella</v>
          </cell>
        </row>
        <row r="2">
          <cell r="A2" t="str">
            <v>Bartonella henselae</v>
          </cell>
        </row>
        <row r="3">
          <cell r="A3" t="str">
            <v>Bartonella spp., unspecified</v>
          </cell>
        </row>
        <row r="4">
          <cell r="A4" t="str">
            <v>Borrelia</v>
          </cell>
        </row>
        <row r="5">
          <cell r="A5" t="str">
            <v>Borrelia canis</v>
          </cell>
        </row>
        <row r="6">
          <cell r="A6" t="str">
            <v>Borrelia burgdorferi</v>
          </cell>
        </row>
        <row r="7">
          <cell r="A7" t="str">
            <v>Borrelia spp., unspecified</v>
          </cell>
        </row>
        <row r="8">
          <cell r="A8" t="str">
            <v>Coxiella</v>
          </cell>
        </row>
        <row r="9">
          <cell r="A9" t="str">
            <v>Coxiella burnetii</v>
          </cell>
        </row>
        <row r="10">
          <cell r="A10" t="str">
            <v>Coxiella spp., unspecified</v>
          </cell>
        </row>
        <row r="11">
          <cell r="A11" t="str">
            <v>Ehrlichia</v>
          </cell>
        </row>
        <row r="12">
          <cell r="A12" t="str">
            <v>Ehrlichia chaffeensis</v>
          </cell>
        </row>
        <row r="13">
          <cell r="A13" t="str">
            <v>Tick-borne encephalitis virus (TBE)</v>
          </cell>
        </row>
        <row r="14">
          <cell r="A14" t="str">
            <v>Francisella tularensis</v>
          </cell>
        </row>
        <row r="15">
          <cell r="A15" t="str">
            <v>Rickettsia</v>
          </cell>
        </row>
        <row r="16">
          <cell r="A16" t="str">
            <v>Rickettsia typhi</v>
          </cell>
        </row>
        <row r="17">
          <cell r="A17" t="str">
            <v>Rickettsia conorii</v>
          </cell>
        </row>
        <row r="18">
          <cell r="A18" t="str">
            <v>Rickettsia spp., unspecified</v>
          </cell>
        </row>
        <row r="19">
          <cell r="A19" t="str">
            <v>Flavivirus dengue virus</v>
          </cell>
        </row>
        <row r="20">
          <cell r="A20" t="str">
            <v>Flavivirus tick borne encephalitis virus (Western)</v>
          </cell>
        </row>
        <row r="21">
          <cell r="A21" t="str">
            <v>Flavivirus tick borne encephalitis virus (Eastern)</v>
          </cell>
        </row>
        <row r="22">
          <cell r="A22" t="str">
            <v>Flavivirus tick borne encephalitis virus (Greek goat)</v>
          </cell>
        </row>
        <row r="23">
          <cell r="A23" t="str">
            <v>Flavivirus Louping ill virus</v>
          </cell>
        </row>
        <row r="24">
          <cell r="A24" t="str">
            <v>Asfivirus African swine fever virus</v>
          </cell>
        </row>
        <row r="25">
          <cell r="A25" t="str">
            <v>Nairovirus</v>
          </cell>
        </row>
        <row r="26">
          <cell r="A26" t="str">
            <v>Nairovirus Crimean Congo haemorrhagic fever virus</v>
          </cell>
        </row>
        <row r="27">
          <cell r="A27" t="str">
            <v>Flavivirus West Nile virus</v>
          </cell>
        </row>
        <row r="28">
          <cell r="A28" t="str">
            <v>Anaplasma</v>
          </cell>
        </row>
        <row r="29">
          <cell r="A29" t="str">
            <v>Anaplasma spp., unidentified</v>
          </cell>
        </row>
        <row r="30">
          <cell r="A30" t="str">
            <v>Anaplasma bovis</v>
          </cell>
        </row>
        <row r="31">
          <cell r="A31" t="str">
            <v>Anaplasma centrale</v>
          </cell>
        </row>
        <row r="32">
          <cell r="A32" t="str">
            <v>Anaplasma marginale</v>
          </cell>
        </row>
        <row r="33">
          <cell r="A33" t="str">
            <v>Anaplasma ovis</v>
          </cell>
        </row>
        <row r="34">
          <cell r="A34" t="str">
            <v>Anaplasma phagocytophilum</v>
          </cell>
        </row>
        <row r="35">
          <cell r="A35" t="str">
            <v>Anaplasma platys</v>
          </cell>
        </row>
        <row r="36">
          <cell r="A36" t="str">
            <v>Babesia</v>
          </cell>
        </row>
        <row r="37">
          <cell r="A37" t="str">
            <v>Babesia spp., unidentified</v>
          </cell>
        </row>
        <row r="38">
          <cell r="A38" t="str">
            <v>Babesia bigemina</v>
          </cell>
        </row>
        <row r="39">
          <cell r="A39" t="str">
            <v>Babesia bovis</v>
          </cell>
        </row>
        <row r="40">
          <cell r="A40" t="str">
            <v>Babesia caballi</v>
          </cell>
        </row>
        <row r="41">
          <cell r="A41" t="str">
            <v>Babesia canis</v>
          </cell>
        </row>
        <row r="42">
          <cell r="A42" t="str">
            <v>Babesia capreoli</v>
          </cell>
        </row>
        <row r="43">
          <cell r="A43" t="str">
            <v>Babesia divergens</v>
          </cell>
        </row>
        <row r="44">
          <cell r="A44" t="str">
            <v>Babesia equi</v>
          </cell>
        </row>
        <row r="45">
          <cell r="A45" t="str">
            <v>Babesia gibsoni</v>
          </cell>
        </row>
        <row r="46">
          <cell r="A46" t="str">
            <v>Babesia major</v>
          </cell>
        </row>
        <row r="47">
          <cell r="A47" t="str">
            <v>Babesia microti</v>
          </cell>
        </row>
        <row r="48">
          <cell r="A48" t="str">
            <v>Babesia ovis</v>
          </cell>
        </row>
        <row r="49">
          <cell r="A49" t="str">
            <v>Borrelia afzelii</v>
          </cell>
        </row>
        <row r="50">
          <cell r="A50" t="str">
            <v>Borrelia garinii</v>
          </cell>
        </row>
        <row r="51">
          <cell r="A51" t="str">
            <v>Borrelia hispanica</v>
          </cell>
        </row>
        <row r="52">
          <cell r="A52" t="str">
            <v>Borrelia lusitaniae</v>
          </cell>
        </row>
        <row r="53">
          <cell r="A53" t="str">
            <v>Borrelia miyamotoi</v>
          </cell>
        </row>
        <row r="54">
          <cell r="A54" t="str">
            <v>Borrelia persica</v>
          </cell>
        </row>
        <row r="55">
          <cell r="A55" t="str">
            <v>Borrelia spielmanii</v>
          </cell>
        </row>
        <row r="56">
          <cell r="A56" t="str">
            <v>Borrelia valaisiana</v>
          </cell>
        </row>
        <row r="57">
          <cell r="A57" t="str">
            <v>Bartonella alsatica</v>
          </cell>
        </row>
        <row r="58">
          <cell r="A58" t="str">
            <v>Bartonella birtlesii</v>
          </cell>
        </row>
        <row r="59">
          <cell r="A59" t="str">
            <v>Bartonella clarridgeiae</v>
          </cell>
        </row>
        <row r="60">
          <cell r="A60" t="str">
            <v>Bartonella doshiae</v>
          </cell>
        </row>
        <row r="61">
          <cell r="A61" t="str">
            <v>Bartonella elizabethae</v>
          </cell>
        </row>
        <row r="62">
          <cell r="A62" t="str">
            <v>Bartonella grahamii</v>
          </cell>
        </row>
        <row r="63">
          <cell r="A63" t="str">
            <v>Bartonella quintana</v>
          </cell>
        </row>
        <row r="64">
          <cell r="A64" t="str">
            <v>Bartonella schoenbuchensis</v>
          </cell>
        </row>
        <row r="65">
          <cell r="A65" t="str">
            <v>Bartonella taylorii</v>
          </cell>
        </row>
        <row r="66">
          <cell r="A66" t="str">
            <v>Bartonella tribocorum</v>
          </cell>
        </row>
        <row r="67">
          <cell r="A67" t="str">
            <v>Bartonella vinsonii</v>
          </cell>
        </row>
        <row r="68">
          <cell r="A68" t="str">
            <v>Ehrlichia canis</v>
          </cell>
        </row>
        <row r="69">
          <cell r="A69" t="str">
            <v>Rickettsia aeschlimannii</v>
          </cell>
        </row>
        <row r="70">
          <cell r="A70" t="str">
            <v>Rickettsia heilongjiangensis</v>
          </cell>
        </row>
        <row r="71">
          <cell r="A71" t="str">
            <v>Rickettsia helvetica</v>
          </cell>
        </row>
        <row r="72">
          <cell r="A72" t="str">
            <v>Rickettsia japonica</v>
          </cell>
        </row>
        <row r="73">
          <cell r="A73" t="str">
            <v>Rickettsia massiliae</v>
          </cell>
        </row>
        <row r="74">
          <cell r="A74" t="str">
            <v>Rickettsia rhipicephali</v>
          </cell>
        </row>
        <row r="75">
          <cell r="A75" t="str">
            <v>Rickettsia sibirica</v>
          </cell>
        </row>
        <row r="76">
          <cell r="A76" t="str">
            <v>Rickettsia slovaca</v>
          </cell>
        </row>
        <row r="77">
          <cell r="A77" t="str">
            <v>Theileria</v>
          </cell>
        </row>
        <row r="78">
          <cell r="A78" t="str">
            <v>Theileria spp., unidentified</v>
          </cell>
        </row>
        <row r="79">
          <cell r="A79" t="str">
            <v>Theileria annulata</v>
          </cell>
        </row>
        <row r="80">
          <cell r="A80" t="str">
            <v>Theileria buffeli</v>
          </cell>
        </row>
        <row r="81">
          <cell r="A81" t="str">
            <v>Theileria ovis</v>
          </cell>
        </row>
        <row r="82">
          <cell r="A82" t="str">
            <v>Theileria sergenti</v>
          </cell>
        </row>
        <row r="83">
          <cell r="A83" t="str">
            <v>Hepatozoon</v>
          </cell>
        </row>
        <row r="84">
          <cell r="A84" t="str">
            <v>Hepatozoon canis</v>
          </cell>
        </row>
        <row r="85">
          <cell r="A85" t="str">
            <v>Flavivirus</v>
          </cell>
        </row>
        <row r="86">
          <cell r="A86" t="str">
            <v>Rickettsia raoultii</v>
          </cell>
        </row>
        <row r="87">
          <cell r="A87" t="str">
            <v>Rickettsia monacensis</v>
          </cell>
        </row>
        <row r="88">
          <cell r="A88" t="str">
            <v>Rickettsia barbariae</v>
          </cell>
        </row>
        <row r="89">
          <cell r="A89" t="str">
            <v>Neorickettsia risticii</v>
          </cell>
        </row>
        <row r="90">
          <cell r="A90" t="str">
            <v>Theileria equi</v>
          </cell>
        </row>
        <row r="91">
          <cell r="A91" t="str">
            <v>Orthobunyavirus Bhanja virus</v>
          </cell>
        </row>
        <row r="92">
          <cell r="A92" t="str">
            <v>Babesia EU1</v>
          </cell>
        </row>
        <row r="93">
          <cell r="A93" t="str">
            <v>Orbivirus Great Island virus</v>
          </cell>
        </row>
        <row r="94">
          <cell r="A94" t="str">
            <v>Bluetongue</v>
          </cell>
        </row>
        <row r="95">
          <cell r="A95" t="str">
            <v>Chikungunya</v>
          </cell>
        </row>
        <row r="96">
          <cell r="A96" t="str">
            <v>Plasmodium</v>
          </cell>
        </row>
        <row r="97">
          <cell r="A97" t="str">
            <v>Schmallenberg</v>
          </cell>
        </row>
        <row r="98">
          <cell r="A98" t="str">
            <v>Togovirus</v>
          </cell>
        </row>
        <row r="99">
          <cell r="A99" t="str">
            <v xml:space="preserve">Zika </v>
          </cell>
        </row>
      </sheetData>
      <sheetData sheetId="22">
        <row r="1">
          <cell r="A1" t="str">
            <v>Classification not possible</v>
          </cell>
        </row>
        <row r="2">
          <cell r="A2" t="str">
            <v>Electrochemical tests</v>
          </cell>
        </row>
        <row r="3">
          <cell r="A3" t="str">
            <v>Western blot</v>
          </cell>
        </row>
        <row r="4">
          <cell r="A4" t="str">
            <v>Immunological detection or quantification method</v>
          </cell>
        </row>
        <row r="5">
          <cell r="A5" t="str">
            <v>Enzyme Immunoassay Tests (EIA)</v>
          </cell>
        </row>
        <row r="6">
          <cell r="A6" t="str">
            <v>Enzyme-linked immunosorbent assay (ELISA)</v>
          </cell>
        </row>
        <row r="7">
          <cell r="A7" t="str">
            <v>Agglutination tests (Agg.)</v>
          </cell>
        </row>
        <row r="8">
          <cell r="A8" t="str">
            <v>Molecular biological tests</v>
          </cell>
        </row>
        <row r="9">
          <cell r="A9" t="str">
            <v>PCR</v>
          </cell>
        </row>
        <row r="10">
          <cell r="A10" t="str">
            <v>RT-PCR</v>
          </cell>
        </row>
        <row r="11">
          <cell r="A11" t="str">
            <v>Quantitative polymerase chain reaction (QPCR)</v>
          </cell>
        </row>
        <row r="12">
          <cell r="A12" t="str">
            <v>PCR-ELISA change</v>
          </cell>
        </row>
        <row r="13">
          <cell r="A13" t="str">
            <v>Molecular characterisation/Genotyping method</v>
          </cell>
        </row>
        <row r="14">
          <cell r="A14" t="str">
            <v>Microscopical and histometrical tests</v>
          </cell>
        </row>
        <row r="15">
          <cell r="A15" t="str">
            <v>Electron microscopical tests</v>
          </cell>
        </row>
        <row r="16">
          <cell r="A16" t="str">
            <v>Microbiological tests</v>
          </cell>
        </row>
        <row r="17">
          <cell r="A17" t="str">
            <v>Microbiological standard tests</v>
          </cell>
        </row>
        <row r="18">
          <cell r="A18" t="str">
            <v>Microbiological special tests</v>
          </cell>
        </row>
        <row r="19">
          <cell r="A19" t="str">
            <v>Molecular detection or quantification method</v>
          </cell>
        </row>
        <row r="20">
          <cell r="A20" t="str">
            <v>Cell based tests</v>
          </cell>
        </row>
        <row r="21">
          <cell r="A21" t="str">
            <v>Morphological identification</v>
          </cell>
        </row>
        <row r="22">
          <cell r="A22" t="str">
            <v>Indirect Immunofluorescent Antibody test (IFAT)</v>
          </cell>
        </row>
        <row r="23">
          <cell r="A23" t="str">
            <v>Neutralisation test</v>
          </cell>
        </row>
        <row r="24">
          <cell r="A24" t="str">
            <v>Hemagglutination inhibition test</v>
          </cell>
        </row>
        <row r="25">
          <cell r="A25" t="str">
            <v>Complement fixation test (CF)</v>
          </cell>
        </row>
      </sheetData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4" displayName="Table4" ref="A4:AB184" totalsRowCount="1" headerRowDxfId="56" headerRowCellStyle="Normal 2 5" dataCellStyle="Normal 2 5">
  <sortState xmlns:xlrd2="http://schemas.microsoft.com/office/spreadsheetml/2017/richdata2" ref="A5:AR185">
    <sortCondition ref="D170"/>
  </sortState>
  <tableColumns count="28">
    <tableColumn id="1" xr3:uid="{00000000-0010-0000-0000-000001000000}" name="Country" totalsRowLabel="5" dataDxfId="55" totalsRowDxfId="54" dataCellStyle="Normal 2 5"/>
    <tableColumn id="2" xr3:uid="{00000000-0010-0000-0000-000002000000}" name="Admin_NUTS3" totalsRowLabel="21" dataDxfId="53" totalsRowDxfId="52" dataCellStyle="Normal 2 5"/>
    <tableColumn id="3" xr3:uid="{00000000-0010-0000-0000-000003000000}" name="Location_ID" totalsRowLabel="58" dataDxfId="51" totalsRowDxfId="50" dataCellStyle="Normal 2 5"/>
    <tableColumn id="4" xr3:uid="{00000000-0010-0000-0000-000004000000}" name="Site_ID" totalsRowFunction="custom" dataDxfId="49" totalsRowDxfId="48" dataCellStyle="Normal 2 5">
      <totalsRowFormula>COUNTA(Table4[Site_ID])</totalsRowFormula>
    </tableColumn>
    <tableColumn id="5" xr3:uid="{00000000-0010-0000-0000-000005000000}" name="Location name" dataDxfId="47" totalsRowDxfId="46" dataCellStyle="Normal 2 5"/>
    <tableColumn id="6" xr3:uid="{00000000-0010-0000-0000-000006000000}" name="Sampling address" dataDxfId="45" totalsRowDxfId="44" dataCellStyle="Normal 2 5"/>
    <tableColumn id="7" xr3:uid="{00000000-0010-0000-0000-000007000000}" name="Latitude Y" dataDxfId="43" totalsRowDxfId="42" dataCellStyle="Normal 2 5"/>
    <tableColumn id="8" xr3:uid="{00000000-0010-0000-0000-000008000000}" name="Longitude X" dataDxfId="41" totalsRowDxfId="40" dataCellStyle="Normal 2 5"/>
    <tableColumn id="9" xr3:uid="{00000000-0010-0000-0000-000009000000}" name="Altitude (m)" dataDxfId="39" totalsRowDxfId="38" dataCellStyle="Normal 2 5"/>
    <tableColumn id="10" xr3:uid="{00000000-0010-0000-0000-00000A000000}" name="LandUse" dataDxfId="37" totalsRowDxfId="36" dataCellStyle="Normal 2 5"/>
    <tableColumn id="11" xr3:uid="{00000000-0010-0000-0000-00000B000000}" name="User" dataDxfId="35" totalsRowDxfId="34" dataCellStyle="Normal 2 5"/>
    <tableColumn id="46" xr3:uid="{00000000-0010-0000-0000-00002E000000}" name="Column1" dataDxfId="33" totalsRowDxfId="32" dataCellStyle="Normal 2 5"/>
    <tableColumn id="13" xr3:uid="{00000000-0010-0000-0000-00000D000000}" name="Date_Start" dataDxfId="31" totalsRowDxfId="30" dataCellStyle="Normal 2 5"/>
    <tableColumn id="14" xr3:uid="{00000000-0010-0000-0000-00000E000000}" name="Time_Start" dataDxfId="29" totalsRowDxfId="28" dataCellStyle="Normal 2 5"/>
    <tableColumn id="15" xr3:uid="{00000000-0010-0000-0000-00000F000000}" name="Date_End" dataDxfId="27" totalsRowDxfId="26" dataCellStyle="Normal 2 5"/>
    <tableColumn id="16" xr3:uid="{00000000-0010-0000-0000-000010000000}" name="Time_End" dataDxfId="25" totalsRowDxfId="24" dataCellStyle="Normal 2 5"/>
    <tableColumn id="17" xr3:uid="{00000000-0010-0000-0000-000011000000}" name="Trap_Type" dataDxfId="23" totalsRowDxfId="22" dataCellStyle="Normal 2 5"/>
    <tableColumn id="18" xr3:uid="{00000000-0010-0000-0000-000012000000}" name="Indoor/Outdoor" dataDxfId="21" totalsRowDxfId="20" dataCellStyle="Normal 2 5"/>
    <tableColumn id="19" xr3:uid="{00000000-0010-0000-0000-000013000000}" name="CO2" dataDxfId="19" totalsRowDxfId="18" dataCellStyle="Normal 2 5"/>
    <tableColumn id="35" xr3:uid="{00000000-0010-0000-0000-000023000000}" name="Comment" dataDxfId="17" totalsRowDxfId="16" dataCellStyle="Normal 2 5"/>
    <tableColumn id="20" xr3:uid="{00000000-0010-0000-0000-000014000000}" name="Site_description" dataDxfId="15" totalsRowDxfId="14" dataCellStyle="Normal 2 5"/>
    <tableColumn id="21" xr3:uid="{00000000-0010-0000-0000-000015000000}" name="Trap_Number" totalsRowFunction="sum" dataDxfId="13" totalsRowDxfId="12" dataCellStyle="Normal 2 5"/>
    <tableColumn id="22" xr3:uid="{00000000-0010-0000-0000-000016000000}" name="Night_Number" totalsRowFunction="sum" dataDxfId="11" totalsRowDxfId="10" dataCellStyle="Normal 2 5">
      <calculatedColumnFormula>Table4[[#This Row],[Date_End]]-Table4[[#This Row],[Date_Start]]</calculatedColumnFormula>
    </tableColumn>
    <tableColumn id="25" xr3:uid="{00000000-0010-0000-0000-000019000000}" name="Total_SF" totalsRowFunction="sum" dataDxfId="9" totalsRowDxfId="8" dataCellStyle="Normal 2 5">
      <calculatedColumnFormula>SUM(Y5:AB5)</calculatedColumnFormula>
    </tableColumn>
    <tableColumn id="26" xr3:uid="{00000000-0010-0000-0000-00001A000000}" name="Ph_mas_F" totalsRowFunction="sum" dataDxfId="7" totalsRowDxfId="6" dataCellStyle="Normal 2 5"/>
    <tableColumn id="27" xr3:uid="{00000000-0010-0000-0000-00001B000000}" name="Ph_mas_M" totalsRowFunction="sum" dataDxfId="5" totalsRowDxfId="4" dataCellStyle="Normal 2 5"/>
    <tableColumn id="28" xr3:uid="{00000000-0010-0000-0000-00001C000000}" name="Ph_per_F" totalsRowFunction="sum" dataDxfId="3" totalsRowDxfId="2" dataCellStyle="Normal 2 5"/>
    <tableColumn id="29" xr3:uid="{00000000-0010-0000-0000-00001D000000}" name="Ph_per_M" totalsRowFunction="sum" dataDxfId="1" totalsRowDxfId="0" dataCellStyle="Normal 2 5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187"/>
  <sheetViews>
    <sheetView tabSelected="1" topLeftCell="A12" zoomScale="110" zoomScaleNormal="110" workbookViewId="0"/>
  </sheetViews>
  <sheetFormatPr defaultColWidth="11.44140625" defaultRowHeight="13.2" x14ac:dyDescent="0.25"/>
  <cols>
    <col min="1" max="1" width="12.88671875" style="1" customWidth="1"/>
    <col min="2" max="2" width="17.6640625" style="1" customWidth="1"/>
    <col min="3" max="3" width="11.88671875" style="1" customWidth="1"/>
    <col min="4" max="4" width="13" style="1" customWidth="1"/>
    <col min="5" max="5" width="25.5546875" style="1" customWidth="1"/>
    <col min="6" max="6" width="30.5546875" style="1" customWidth="1"/>
    <col min="7" max="8" width="12" style="1" customWidth="1"/>
    <col min="9" max="9" width="7.88671875" style="1" customWidth="1"/>
    <col min="10" max="10" width="16" style="1" customWidth="1"/>
    <col min="11" max="11" width="29.88671875" style="1" customWidth="1"/>
    <col min="12" max="12" width="19.44140625" style="1" customWidth="1"/>
    <col min="13" max="13" width="12.6640625" style="1" customWidth="1"/>
    <col min="14" max="14" width="7.33203125" style="1" customWidth="1"/>
    <col min="15" max="15" width="12.6640625" style="1" customWidth="1"/>
    <col min="16" max="16" width="6.5546875" style="1" customWidth="1"/>
    <col min="17" max="17" width="18.33203125" style="1" bestFit="1" customWidth="1"/>
    <col min="18" max="18" width="8.33203125" style="1" customWidth="1"/>
    <col min="19" max="19" width="5.88671875" style="1" customWidth="1"/>
    <col min="20" max="20" width="13.44140625" style="1" bestFit="1" customWidth="1"/>
    <col min="21" max="21" width="49.88671875" style="1" customWidth="1"/>
    <col min="22" max="22" width="8" style="1" customWidth="1"/>
    <col min="23" max="23" width="8.33203125" style="1" customWidth="1"/>
    <col min="24" max="24" width="9.109375" style="1" customWidth="1"/>
    <col min="25" max="28" width="8" style="1" customWidth="1"/>
    <col min="29" max="247" width="11.44140625" style="1"/>
    <col min="248" max="248" width="2.33203125" style="1" customWidth="1"/>
    <col min="249" max="249" width="12.44140625" style="1" customWidth="1"/>
    <col min="250" max="250" width="7.6640625" style="1" customWidth="1"/>
    <col min="251" max="251" width="7" style="1" customWidth="1"/>
    <col min="252" max="252" width="18.5546875" style="1" customWidth="1"/>
    <col min="253" max="253" width="10.33203125" style="1" customWidth="1"/>
    <col min="254" max="254" width="5.6640625" style="1" customWidth="1"/>
    <col min="255" max="255" width="10.33203125" style="1" customWidth="1"/>
    <col min="256" max="256" width="5.6640625" style="1" customWidth="1"/>
    <col min="257" max="257" width="7.109375" style="1" customWidth="1"/>
    <col min="258" max="259" width="7.44140625" style="1" customWidth="1"/>
    <col min="260" max="261" width="0" style="1" hidden="1" customWidth="1"/>
    <col min="262" max="263" width="7" style="1" customWidth="1"/>
    <col min="264" max="265" width="8.6640625" style="1" customWidth="1"/>
    <col min="266" max="273" width="6.5546875" style="1" customWidth="1"/>
    <col min="274" max="503" width="11.44140625" style="1"/>
    <col min="504" max="504" width="2.33203125" style="1" customWidth="1"/>
    <col min="505" max="505" width="12.44140625" style="1" customWidth="1"/>
    <col min="506" max="506" width="7.6640625" style="1" customWidth="1"/>
    <col min="507" max="507" width="7" style="1" customWidth="1"/>
    <col min="508" max="508" width="18.5546875" style="1" customWidth="1"/>
    <col min="509" max="509" width="10.33203125" style="1" customWidth="1"/>
    <col min="510" max="510" width="5.6640625" style="1" customWidth="1"/>
    <col min="511" max="511" width="10.33203125" style="1" customWidth="1"/>
    <col min="512" max="512" width="5.6640625" style="1" customWidth="1"/>
    <col min="513" max="513" width="7.109375" style="1" customWidth="1"/>
    <col min="514" max="515" width="7.44140625" style="1" customWidth="1"/>
    <col min="516" max="517" width="0" style="1" hidden="1" customWidth="1"/>
    <col min="518" max="519" width="7" style="1" customWidth="1"/>
    <col min="520" max="521" width="8.6640625" style="1" customWidth="1"/>
    <col min="522" max="529" width="6.5546875" style="1" customWidth="1"/>
    <col min="530" max="759" width="11.44140625" style="1"/>
    <col min="760" max="760" width="2.33203125" style="1" customWidth="1"/>
    <col min="761" max="761" width="12.44140625" style="1" customWidth="1"/>
    <col min="762" max="762" width="7.6640625" style="1" customWidth="1"/>
    <col min="763" max="763" width="7" style="1" customWidth="1"/>
    <col min="764" max="764" width="18.5546875" style="1" customWidth="1"/>
    <col min="765" max="765" width="10.33203125" style="1" customWidth="1"/>
    <col min="766" max="766" width="5.6640625" style="1" customWidth="1"/>
    <col min="767" max="767" width="10.33203125" style="1" customWidth="1"/>
    <col min="768" max="768" width="5.6640625" style="1" customWidth="1"/>
    <col min="769" max="769" width="7.109375" style="1" customWidth="1"/>
    <col min="770" max="771" width="7.44140625" style="1" customWidth="1"/>
    <col min="772" max="773" width="0" style="1" hidden="1" customWidth="1"/>
    <col min="774" max="775" width="7" style="1" customWidth="1"/>
    <col min="776" max="777" width="8.6640625" style="1" customWidth="1"/>
    <col min="778" max="785" width="6.5546875" style="1" customWidth="1"/>
    <col min="786" max="1015" width="11.44140625" style="1"/>
    <col min="1016" max="1016" width="2.33203125" style="1" customWidth="1"/>
    <col min="1017" max="1017" width="12.44140625" style="1" customWidth="1"/>
    <col min="1018" max="1018" width="7.6640625" style="1" customWidth="1"/>
    <col min="1019" max="1019" width="7" style="1" customWidth="1"/>
    <col min="1020" max="1020" width="18.5546875" style="1" customWidth="1"/>
    <col min="1021" max="1021" width="10.33203125" style="1" customWidth="1"/>
    <col min="1022" max="1022" width="5.6640625" style="1" customWidth="1"/>
    <col min="1023" max="1023" width="10.33203125" style="1" customWidth="1"/>
    <col min="1024" max="1024" width="5.6640625" style="1" customWidth="1"/>
    <col min="1025" max="1025" width="7.109375" style="1" customWidth="1"/>
    <col min="1026" max="1027" width="7.44140625" style="1" customWidth="1"/>
    <col min="1028" max="1029" width="0" style="1" hidden="1" customWidth="1"/>
    <col min="1030" max="1031" width="7" style="1" customWidth="1"/>
    <col min="1032" max="1033" width="8.6640625" style="1" customWidth="1"/>
    <col min="1034" max="1041" width="6.5546875" style="1" customWidth="1"/>
    <col min="1042" max="1271" width="11.44140625" style="1"/>
    <col min="1272" max="1272" width="2.33203125" style="1" customWidth="1"/>
    <col min="1273" max="1273" width="12.44140625" style="1" customWidth="1"/>
    <col min="1274" max="1274" width="7.6640625" style="1" customWidth="1"/>
    <col min="1275" max="1275" width="7" style="1" customWidth="1"/>
    <col min="1276" max="1276" width="18.5546875" style="1" customWidth="1"/>
    <col min="1277" max="1277" width="10.33203125" style="1" customWidth="1"/>
    <col min="1278" max="1278" width="5.6640625" style="1" customWidth="1"/>
    <col min="1279" max="1279" width="10.33203125" style="1" customWidth="1"/>
    <col min="1280" max="1280" width="5.6640625" style="1" customWidth="1"/>
    <col min="1281" max="1281" width="7.109375" style="1" customWidth="1"/>
    <col min="1282" max="1283" width="7.44140625" style="1" customWidth="1"/>
    <col min="1284" max="1285" width="0" style="1" hidden="1" customWidth="1"/>
    <col min="1286" max="1287" width="7" style="1" customWidth="1"/>
    <col min="1288" max="1289" width="8.6640625" style="1" customWidth="1"/>
    <col min="1290" max="1297" width="6.5546875" style="1" customWidth="1"/>
    <col min="1298" max="1527" width="11.44140625" style="1"/>
    <col min="1528" max="1528" width="2.33203125" style="1" customWidth="1"/>
    <col min="1529" max="1529" width="12.44140625" style="1" customWidth="1"/>
    <col min="1530" max="1530" width="7.6640625" style="1" customWidth="1"/>
    <col min="1531" max="1531" width="7" style="1" customWidth="1"/>
    <col min="1532" max="1532" width="18.5546875" style="1" customWidth="1"/>
    <col min="1533" max="1533" width="10.33203125" style="1" customWidth="1"/>
    <col min="1534" max="1534" width="5.6640625" style="1" customWidth="1"/>
    <col min="1535" max="1535" width="10.33203125" style="1" customWidth="1"/>
    <col min="1536" max="1536" width="5.6640625" style="1" customWidth="1"/>
    <col min="1537" max="1537" width="7.109375" style="1" customWidth="1"/>
    <col min="1538" max="1539" width="7.44140625" style="1" customWidth="1"/>
    <col min="1540" max="1541" width="0" style="1" hidden="1" customWidth="1"/>
    <col min="1542" max="1543" width="7" style="1" customWidth="1"/>
    <col min="1544" max="1545" width="8.6640625" style="1" customWidth="1"/>
    <col min="1546" max="1553" width="6.5546875" style="1" customWidth="1"/>
    <col min="1554" max="1783" width="11.44140625" style="1"/>
    <col min="1784" max="1784" width="2.33203125" style="1" customWidth="1"/>
    <col min="1785" max="1785" width="12.44140625" style="1" customWidth="1"/>
    <col min="1786" max="1786" width="7.6640625" style="1" customWidth="1"/>
    <col min="1787" max="1787" width="7" style="1" customWidth="1"/>
    <col min="1788" max="1788" width="18.5546875" style="1" customWidth="1"/>
    <col min="1789" max="1789" width="10.33203125" style="1" customWidth="1"/>
    <col min="1790" max="1790" width="5.6640625" style="1" customWidth="1"/>
    <col min="1791" max="1791" width="10.33203125" style="1" customWidth="1"/>
    <col min="1792" max="1792" width="5.6640625" style="1" customWidth="1"/>
    <col min="1793" max="1793" width="7.109375" style="1" customWidth="1"/>
    <col min="1794" max="1795" width="7.44140625" style="1" customWidth="1"/>
    <col min="1796" max="1797" width="0" style="1" hidden="1" customWidth="1"/>
    <col min="1798" max="1799" width="7" style="1" customWidth="1"/>
    <col min="1800" max="1801" width="8.6640625" style="1" customWidth="1"/>
    <col min="1802" max="1809" width="6.5546875" style="1" customWidth="1"/>
    <col min="1810" max="2039" width="11.44140625" style="1"/>
    <col min="2040" max="2040" width="2.33203125" style="1" customWidth="1"/>
    <col min="2041" max="2041" width="12.44140625" style="1" customWidth="1"/>
    <col min="2042" max="2042" width="7.6640625" style="1" customWidth="1"/>
    <col min="2043" max="2043" width="7" style="1" customWidth="1"/>
    <col min="2044" max="2044" width="18.5546875" style="1" customWidth="1"/>
    <col min="2045" max="2045" width="10.33203125" style="1" customWidth="1"/>
    <col min="2046" max="2046" width="5.6640625" style="1" customWidth="1"/>
    <col min="2047" max="2047" width="10.33203125" style="1" customWidth="1"/>
    <col min="2048" max="2048" width="5.6640625" style="1" customWidth="1"/>
    <col min="2049" max="2049" width="7.109375" style="1" customWidth="1"/>
    <col min="2050" max="2051" width="7.44140625" style="1" customWidth="1"/>
    <col min="2052" max="2053" width="0" style="1" hidden="1" customWidth="1"/>
    <col min="2054" max="2055" width="7" style="1" customWidth="1"/>
    <col min="2056" max="2057" width="8.6640625" style="1" customWidth="1"/>
    <col min="2058" max="2065" width="6.5546875" style="1" customWidth="1"/>
    <col min="2066" max="2295" width="11.44140625" style="1"/>
    <col min="2296" max="2296" width="2.33203125" style="1" customWidth="1"/>
    <col min="2297" max="2297" width="12.44140625" style="1" customWidth="1"/>
    <col min="2298" max="2298" width="7.6640625" style="1" customWidth="1"/>
    <col min="2299" max="2299" width="7" style="1" customWidth="1"/>
    <col min="2300" max="2300" width="18.5546875" style="1" customWidth="1"/>
    <col min="2301" max="2301" width="10.33203125" style="1" customWidth="1"/>
    <col min="2302" max="2302" width="5.6640625" style="1" customWidth="1"/>
    <col min="2303" max="2303" width="10.33203125" style="1" customWidth="1"/>
    <col min="2304" max="2304" width="5.6640625" style="1" customWidth="1"/>
    <col min="2305" max="2305" width="7.109375" style="1" customWidth="1"/>
    <col min="2306" max="2307" width="7.44140625" style="1" customWidth="1"/>
    <col min="2308" max="2309" width="0" style="1" hidden="1" customWidth="1"/>
    <col min="2310" max="2311" width="7" style="1" customWidth="1"/>
    <col min="2312" max="2313" width="8.6640625" style="1" customWidth="1"/>
    <col min="2314" max="2321" width="6.5546875" style="1" customWidth="1"/>
    <col min="2322" max="2551" width="11.44140625" style="1"/>
    <col min="2552" max="2552" width="2.33203125" style="1" customWidth="1"/>
    <col min="2553" max="2553" width="12.44140625" style="1" customWidth="1"/>
    <col min="2554" max="2554" width="7.6640625" style="1" customWidth="1"/>
    <col min="2555" max="2555" width="7" style="1" customWidth="1"/>
    <col min="2556" max="2556" width="18.5546875" style="1" customWidth="1"/>
    <col min="2557" max="2557" width="10.33203125" style="1" customWidth="1"/>
    <col min="2558" max="2558" width="5.6640625" style="1" customWidth="1"/>
    <col min="2559" max="2559" width="10.33203125" style="1" customWidth="1"/>
    <col min="2560" max="2560" width="5.6640625" style="1" customWidth="1"/>
    <col min="2561" max="2561" width="7.109375" style="1" customWidth="1"/>
    <col min="2562" max="2563" width="7.44140625" style="1" customWidth="1"/>
    <col min="2564" max="2565" width="0" style="1" hidden="1" customWidth="1"/>
    <col min="2566" max="2567" width="7" style="1" customWidth="1"/>
    <col min="2568" max="2569" width="8.6640625" style="1" customWidth="1"/>
    <col min="2570" max="2577" width="6.5546875" style="1" customWidth="1"/>
    <col min="2578" max="2807" width="11.44140625" style="1"/>
    <col min="2808" max="2808" width="2.33203125" style="1" customWidth="1"/>
    <col min="2809" max="2809" width="12.44140625" style="1" customWidth="1"/>
    <col min="2810" max="2810" width="7.6640625" style="1" customWidth="1"/>
    <col min="2811" max="2811" width="7" style="1" customWidth="1"/>
    <col min="2812" max="2812" width="18.5546875" style="1" customWidth="1"/>
    <col min="2813" max="2813" width="10.33203125" style="1" customWidth="1"/>
    <col min="2814" max="2814" width="5.6640625" style="1" customWidth="1"/>
    <col min="2815" max="2815" width="10.33203125" style="1" customWidth="1"/>
    <col min="2816" max="2816" width="5.6640625" style="1" customWidth="1"/>
    <col min="2817" max="2817" width="7.109375" style="1" customWidth="1"/>
    <col min="2818" max="2819" width="7.44140625" style="1" customWidth="1"/>
    <col min="2820" max="2821" width="0" style="1" hidden="1" customWidth="1"/>
    <col min="2822" max="2823" width="7" style="1" customWidth="1"/>
    <col min="2824" max="2825" width="8.6640625" style="1" customWidth="1"/>
    <col min="2826" max="2833" width="6.5546875" style="1" customWidth="1"/>
    <col min="2834" max="3063" width="11.44140625" style="1"/>
    <col min="3064" max="3064" width="2.33203125" style="1" customWidth="1"/>
    <col min="3065" max="3065" width="12.44140625" style="1" customWidth="1"/>
    <col min="3066" max="3066" width="7.6640625" style="1" customWidth="1"/>
    <col min="3067" max="3067" width="7" style="1" customWidth="1"/>
    <col min="3068" max="3068" width="18.5546875" style="1" customWidth="1"/>
    <col min="3069" max="3069" width="10.33203125" style="1" customWidth="1"/>
    <col min="3070" max="3070" width="5.6640625" style="1" customWidth="1"/>
    <col min="3071" max="3071" width="10.33203125" style="1" customWidth="1"/>
    <col min="3072" max="3072" width="5.6640625" style="1" customWidth="1"/>
    <col min="3073" max="3073" width="7.109375" style="1" customWidth="1"/>
    <col min="3074" max="3075" width="7.44140625" style="1" customWidth="1"/>
    <col min="3076" max="3077" width="0" style="1" hidden="1" customWidth="1"/>
    <col min="3078" max="3079" width="7" style="1" customWidth="1"/>
    <col min="3080" max="3081" width="8.6640625" style="1" customWidth="1"/>
    <col min="3082" max="3089" width="6.5546875" style="1" customWidth="1"/>
    <col min="3090" max="3319" width="11.44140625" style="1"/>
    <col min="3320" max="3320" width="2.33203125" style="1" customWidth="1"/>
    <col min="3321" max="3321" width="12.44140625" style="1" customWidth="1"/>
    <col min="3322" max="3322" width="7.6640625" style="1" customWidth="1"/>
    <col min="3323" max="3323" width="7" style="1" customWidth="1"/>
    <col min="3324" max="3324" width="18.5546875" style="1" customWidth="1"/>
    <col min="3325" max="3325" width="10.33203125" style="1" customWidth="1"/>
    <col min="3326" max="3326" width="5.6640625" style="1" customWidth="1"/>
    <col min="3327" max="3327" width="10.33203125" style="1" customWidth="1"/>
    <col min="3328" max="3328" width="5.6640625" style="1" customWidth="1"/>
    <col min="3329" max="3329" width="7.109375" style="1" customWidth="1"/>
    <col min="3330" max="3331" width="7.44140625" style="1" customWidth="1"/>
    <col min="3332" max="3333" width="0" style="1" hidden="1" customWidth="1"/>
    <col min="3334" max="3335" width="7" style="1" customWidth="1"/>
    <col min="3336" max="3337" width="8.6640625" style="1" customWidth="1"/>
    <col min="3338" max="3345" width="6.5546875" style="1" customWidth="1"/>
    <col min="3346" max="3575" width="11.44140625" style="1"/>
    <col min="3576" max="3576" width="2.33203125" style="1" customWidth="1"/>
    <col min="3577" max="3577" width="12.44140625" style="1" customWidth="1"/>
    <col min="3578" max="3578" width="7.6640625" style="1" customWidth="1"/>
    <col min="3579" max="3579" width="7" style="1" customWidth="1"/>
    <col min="3580" max="3580" width="18.5546875" style="1" customWidth="1"/>
    <col min="3581" max="3581" width="10.33203125" style="1" customWidth="1"/>
    <col min="3582" max="3582" width="5.6640625" style="1" customWidth="1"/>
    <col min="3583" max="3583" width="10.33203125" style="1" customWidth="1"/>
    <col min="3584" max="3584" width="5.6640625" style="1" customWidth="1"/>
    <col min="3585" max="3585" width="7.109375" style="1" customWidth="1"/>
    <col min="3586" max="3587" width="7.44140625" style="1" customWidth="1"/>
    <col min="3588" max="3589" width="0" style="1" hidden="1" customWidth="1"/>
    <col min="3590" max="3591" width="7" style="1" customWidth="1"/>
    <col min="3592" max="3593" width="8.6640625" style="1" customWidth="1"/>
    <col min="3594" max="3601" width="6.5546875" style="1" customWidth="1"/>
    <col min="3602" max="3831" width="11.44140625" style="1"/>
    <col min="3832" max="3832" width="2.33203125" style="1" customWidth="1"/>
    <col min="3833" max="3833" width="12.44140625" style="1" customWidth="1"/>
    <col min="3834" max="3834" width="7.6640625" style="1" customWidth="1"/>
    <col min="3835" max="3835" width="7" style="1" customWidth="1"/>
    <col min="3836" max="3836" width="18.5546875" style="1" customWidth="1"/>
    <col min="3837" max="3837" width="10.33203125" style="1" customWidth="1"/>
    <col min="3838" max="3838" width="5.6640625" style="1" customWidth="1"/>
    <col min="3839" max="3839" width="10.33203125" style="1" customWidth="1"/>
    <col min="3840" max="3840" width="5.6640625" style="1" customWidth="1"/>
    <col min="3841" max="3841" width="7.109375" style="1" customWidth="1"/>
    <col min="3842" max="3843" width="7.44140625" style="1" customWidth="1"/>
    <col min="3844" max="3845" width="0" style="1" hidden="1" customWidth="1"/>
    <col min="3846" max="3847" width="7" style="1" customWidth="1"/>
    <col min="3848" max="3849" width="8.6640625" style="1" customWidth="1"/>
    <col min="3850" max="3857" width="6.5546875" style="1" customWidth="1"/>
    <col min="3858" max="4087" width="11.44140625" style="1"/>
    <col min="4088" max="4088" width="2.33203125" style="1" customWidth="1"/>
    <col min="4089" max="4089" width="12.44140625" style="1" customWidth="1"/>
    <col min="4090" max="4090" width="7.6640625" style="1" customWidth="1"/>
    <col min="4091" max="4091" width="7" style="1" customWidth="1"/>
    <col min="4092" max="4092" width="18.5546875" style="1" customWidth="1"/>
    <col min="4093" max="4093" width="10.33203125" style="1" customWidth="1"/>
    <col min="4094" max="4094" width="5.6640625" style="1" customWidth="1"/>
    <col min="4095" max="4095" width="10.33203125" style="1" customWidth="1"/>
    <col min="4096" max="4096" width="5.6640625" style="1" customWidth="1"/>
    <col min="4097" max="4097" width="7.109375" style="1" customWidth="1"/>
    <col min="4098" max="4099" width="7.44140625" style="1" customWidth="1"/>
    <col min="4100" max="4101" width="0" style="1" hidden="1" customWidth="1"/>
    <col min="4102" max="4103" width="7" style="1" customWidth="1"/>
    <col min="4104" max="4105" width="8.6640625" style="1" customWidth="1"/>
    <col min="4106" max="4113" width="6.5546875" style="1" customWidth="1"/>
    <col min="4114" max="4343" width="11.44140625" style="1"/>
    <col min="4344" max="4344" width="2.33203125" style="1" customWidth="1"/>
    <col min="4345" max="4345" width="12.44140625" style="1" customWidth="1"/>
    <col min="4346" max="4346" width="7.6640625" style="1" customWidth="1"/>
    <col min="4347" max="4347" width="7" style="1" customWidth="1"/>
    <col min="4348" max="4348" width="18.5546875" style="1" customWidth="1"/>
    <col min="4349" max="4349" width="10.33203125" style="1" customWidth="1"/>
    <col min="4350" max="4350" width="5.6640625" style="1" customWidth="1"/>
    <col min="4351" max="4351" width="10.33203125" style="1" customWidth="1"/>
    <col min="4352" max="4352" width="5.6640625" style="1" customWidth="1"/>
    <col min="4353" max="4353" width="7.109375" style="1" customWidth="1"/>
    <col min="4354" max="4355" width="7.44140625" style="1" customWidth="1"/>
    <col min="4356" max="4357" width="0" style="1" hidden="1" customWidth="1"/>
    <col min="4358" max="4359" width="7" style="1" customWidth="1"/>
    <col min="4360" max="4361" width="8.6640625" style="1" customWidth="1"/>
    <col min="4362" max="4369" width="6.5546875" style="1" customWidth="1"/>
    <col min="4370" max="4599" width="11.44140625" style="1"/>
    <col min="4600" max="4600" width="2.33203125" style="1" customWidth="1"/>
    <col min="4601" max="4601" width="12.44140625" style="1" customWidth="1"/>
    <col min="4602" max="4602" width="7.6640625" style="1" customWidth="1"/>
    <col min="4603" max="4603" width="7" style="1" customWidth="1"/>
    <col min="4604" max="4604" width="18.5546875" style="1" customWidth="1"/>
    <col min="4605" max="4605" width="10.33203125" style="1" customWidth="1"/>
    <col min="4606" max="4606" width="5.6640625" style="1" customWidth="1"/>
    <col min="4607" max="4607" width="10.33203125" style="1" customWidth="1"/>
    <col min="4608" max="4608" width="5.6640625" style="1" customWidth="1"/>
    <col min="4609" max="4609" width="7.109375" style="1" customWidth="1"/>
    <col min="4610" max="4611" width="7.44140625" style="1" customWidth="1"/>
    <col min="4612" max="4613" width="0" style="1" hidden="1" customWidth="1"/>
    <col min="4614" max="4615" width="7" style="1" customWidth="1"/>
    <col min="4616" max="4617" width="8.6640625" style="1" customWidth="1"/>
    <col min="4618" max="4625" width="6.5546875" style="1" customWidth="1"/>
    <col min="4626" max="4855" width="11.44140625" style="1"/>
    <col min="4856" max="4856" width="2.33203125" style="1" customWidth="1"/>
    <col min="4857" max="4857" width="12.44140625" style="1" customWidth="1"/>
    <col min="4858" max="4858" width="7.6640625" style="1" customWidth="1"/>
    <col min="4859" max="4859" width="7" style="1" customWidth="1"/>
    <col min="4860" max="4860" width="18.5546875" style="1" customWidth="1"/>
    <col min="4861" max="4861" width="10.33203125" style="1" customWidth="1"/>
    <col min="4862" max="4862" width="5.6640625" style="1" customWidth="1"/>
    <col min="4863" max="4863" width="10.33203125" style="1" customWidth="1"/>
    <col min="4864" max="4864" width="5.6640625" style="1" customWidth="1"/>
    <col min="4865" max="4865" width="7.109375" style="1" customWidth="1"/>
    <col min="4866" max="4867" width="7.44140625" style="1" customWidth="1"/>
    <col min="4868" max="4869" width="0" style="1" hidden="1" customWidth="1"/>
    <col min="4870" max="4871" width="7" style="1" customWidth="1"/>
    <col min="4872" max="4873" width="8.6640625" style="1" customWidth="1"/>
    <col min="4874" max="4881" width="6.5546875" style="1" customWidth="1"/>
    <col min="4882" max="5111" width="11.44140625" style="1"/>
    <col min="5112" max="5112" width="2.33203125" style="1" customWidth="1"/>
    <col min="5113" max="5113" width="12.44140625" style="1" customWidth="1"/>
    <col min="5114" max="5114" width="7.6640625" style="1" customWidth="1"/>
    <col min="5115" max="5115" width="7" style="1" customWidth="1"/>
    <col min="5116" max="5116" width="18.5546875" style="1" customWidth="1"/>
    <col min="5117" max="5117" width="10.33203125" style="1" customWidth="1"/>
    <col min="5118" max="5118" width="5.6640625" style="1" customWidth="1"/>
    <col min="5119" max="5119" width="10.33203125" style="1" customWidth="1"/>
    <col min="5120" max="5120" width="5.6640625" style="1" customWidth="1"/>
    <col min="5121" max="5121" width="7.109375" style="1" customWidth="1"/>
    <col min="5122" max="5123" width="7.44140625" style="1" customWidth="1"/>
    <col min="5124" max="5125" width="0" style="1" hidden="1" customWidth="1"/>
    <col min="5126" max="5127" width="7" style="1" customWidth="1"/>
    <col min="5128" max="5129" width="8.6640625" style="1" customWidth="1"/>
    <col min="5130" max="5137" width="6.5546875" style="1" customWidth="1"/>
    <col min="5138" max="5367" width="11.44140625" style="1"/>
    <col min="5368" max="5368" width="2.33203125" style="1" customWidth="1"/>
    <col min="5369" max="5369" width="12.44140625" style="1" customWidth="1"/>
    <col min="5370" max="5370" width="7.6640625" style="1" customWidth="1"/>
    <col min="5371" max="5371" width="7" style="1" customWidth="1"/>
    <col min="5372" max="5372" width="18.5546875" style="1" customWidth="1"/>
    <col min="5373" max="5373" width="10.33203125" style="1" customWidth="1"/>
    <col min="5374" max="5374" width="5.6640625" style="1" customWidth="1"/>
    <col min="5375" max="5375" width="10.33203125" style="1" customWidth="1"/>
    <col min="5376" max="5376" width="5.6640625" style="1" customWidth="1"/>
    <col min="5377" max="5377" width="7.109375" style="1" customWidth="1"/>
    <col min="5378" max="5379" width="7.44140625" style="1" customWidth="1"/>
    <col min="5380" max="5381" width="0" style="1" hidden="1" customWidth="1"/>
    <col min="5382" max="5383" width="7" style="1" customWidth="1"/>
    <col min="5384" max="5385" width="8.6640625" style="1" customWidth="1"/>
    <col min="5386" max="5393" width="6.5546875" style="1" customWidth="1"/>
    <col min="5394" max="5623" width="11.44140625" style="1"/>
    <col min="5624" max="5624" width="2.33203125" style="1" customWidth="1"/>
    <col min="5625" max="5625" width="12.44140625" style="1" customWidth="1"/>
    <col min="5626" max="5626" width="7.6640625" style="1" customWidth="1"/>
    <col min="5627" max="5627" width="7" style="1" customWidth="1"/>
    <col min="5628" max="5628" width="18.5546875" style="1" customWidth="1"/>
    <col min="5629" max="5629" width="10.33203125" style="1" customWidth="1"/>
    <col min="5630" max="5630" width="5.6640625" style="1" customWidth="1"/>
    <col min="5631" max="5631" width="10.33203125" style="1" customWidth="1"/>
    <col min="5632" max="5632" width="5.6640625" style="1" customWidth="1"/>
    <col min="5633" max="5633" width="7.109375" style="1" customWidth="1"/>
    <col min="5634" max="5635" width="7.44140625" style="1" customWidth="1"/>
    <col min="5636" max="5637" width="0" style="1" hidden="1" customWidth="1"/>
    <col min="5638" max="5639" width="7" style="1" customWidth="1"/>
    <col min="5640" max="5641" width="8.6640625" style="1" customWidth="1"/>
    <col min="5642" max="5649" width="6.5546875" style="1" customWidth="1"/>
    <col min="5650" max="5879" width="11.44140625" style="1"/>
    <col min="5880" max="5880" width="2.33203125" style="1" customWidth="1"/>
    <col min="5881" max="5881" width="12.44140625" style="1" customWidth="1"/>
    <col min="5882" max="5882" width="7.6640625" style="1" customWidth="1"/>
    <col min="5883" max="5883" width="7" style="1" customWidth="1"/>
    <col min="5884" max="5884" width="18.5546875" style="1" customWidth="1"/>
    <col min="5885" max="5885" width="10.33203125" style="1" customWidth="1"/>
    <col min="5886" max="5886" width="5.6640625" style="1" customWidth="1"/>
    <col min="5887" max="5887" width="10.33203125" style="1" customWidth="1"/>
    <col min="5888" max="5888" width="5.6640625" style="1" customWidth="1"/>
    <col min="5889" max="5889" width="7.109375" style="1" customWidth="1"/>
    <col min="5890" max="5891" width="7.44140625" style="1" customWidth="1"/>
    <col min="5892" max="5893" width="0" style="1" hidden="1" customWidth="1"/>
    <col min="5894" max="5895" width="7" style="1" customWidth="1"/>
    <col min="5896" max="5897" width="8.6640625" style="1" customWidth="1"/>
    <col min="5898" max="5905" width="6.5546875" style="1" customWidth="1"/>
    <col min="5906" max="6135" width="11.44140625" style="1"/>
    <col min="6136" max="6136" width="2.33203125" style="1" customWidth="1"/>
    <col min="6137" max="6137" width="12.44140625" style="1" customWidth="1"/>
    <col min="6138" max="6138" width="7.6640625" style="1" customWidth="1"/>
    <col min="6139" max="6139" width="7" style="1" customWidth="1"/>
    <col min="6140" max="6140" width="18.5546875" style="1" customWidth="1"/>
    <col min="6141" max="6141" width="10.33203125" style="1" customWidth="1"/>
    <col min="6142" max="6142" width="5.6640625" style="1" customWidth="1"/>
    <col min="6143" max="6143" width="10.33203125" style="1" customWidth="1"/>
    <col min="6144" max="6144" width="5.6640625" style="1" customWidth="1"/>
    <col min="6145" max="6145" width="7.109375" style="1" customWidth="1"/>
    <col min="6146" max="6147" width="7.44140625" style="1" customWidth="1"/>
    <col min="6148" max="6149" width="0" style="1" hidden="1" customWidth="1"/>
    <col min="6150" max="6151" width="7" style="1" customWidth="1"/>
    <col min="6152" max="6153" width="8.6640625" style="1" customWidth="1"/>
    <col min="6154" max="6161" width="6.5546875" style="1" customWidth="1"/>
    <col min="6162" max="6391" width="11.44140625" style="1"/>
    <col min="6392" max="6392" width="2.33203125" style="1" customWidth="1"/>
    <col min="6393" max="6393" width="12.44140625" style="1" customWidth="1"/>
    <col min="6394" max="6394" width="7.6640625" style="1" customWidth="1"/>
    <col min="6395" max="6395" width="7" style="1" customWidth="1"/>
    <col min="6396" max="6396" width="18.5546875" style="1" customWidth="1"/>
    <col min="6397" max="6397" width="10.33203125" style="1" customWidth="1"/>
    <col min="6398" max="6398" width="5.6640625" style="1" customWidth="1"/>
    <col min="6399" max="6399" width="10.33203125" style="1" customWidth="1"/>
    <col min="6400" max="6400" width="5.6640625" style="1" customWidth="1"/>
    <col min="6401" max="6401" width="7.109375" style="1" customWidth="1"/>
    <col min="6402" max="6403" width="7.44140625" style="1" customWidth="1"/>
    <col min="6404" max="6405" width="0" style="1" hidden="1" customWidth="1"/>
    <col min="6406" max="6407" width="7" style="1" customWidth="1"/>
    <col min="6408" max="6409" width="8.6640625" style="1" customWidth="1"/>
    <col min="6410" max="6417" width="6.5546875" style="1" customWidth="1"/>
    <col min="6418" max="6647" width="11.44140625" style="1"/>
    <col min="6648" max="6648" width="2.33203125" style="1" customWidth="1"/>
    <col min="6649" max="6649" width="12.44140625" style="1" customWidth="1"/>
    <col min="6650" max="6650" width="7.6640625" style="1" customWidth="1"/>
    <col min="6651" max="6651" width="7" style="1" customWidth="1"/>
    <col min="6652" max="6652" width="18.5546875" style="1" customWidth="1"/>
    <col min="6653" max="6653" width="10.33203125" style="1" customWidth="1"/>
    <col min="6654" max="6654" width="5.6640625" style="1" customWidth="1"/>
    <col min="6655" max="6655" width="10.33203125" style="1" customWidth="1"/>
    <col min="6656" max="6656" width="5.6640625" style="1" customWidth="1"/>
    <col min="6657" max="6657" width="7.109375" style="1" customWidth="1"/>
    <col min="6658" max="6659" width="7.44140625" style="1" customWidth="1"/>
    <col min="6660" max="6661" width="0" style="1" hidden="1" customWidth="1"/>
    <col min="6662" max="6663" width="7" style="1" customWidth="1"/>
    <col min="6664" max="6665" width="8.6640625" style="1" customWidth="1"/>
    <col min="6666" max="6673" width="6.5546875" style="1" customWidth="1"/>
    <col min="6674" max="6903" width="11.44140625" style="1"/>
    <col min="6904" max="6904" width="2.33203125" style="1" customWidth="1"/>
    <col min="6905" max="6905" width="12.44140625" style="1" customWidth="1"/>
    <col min="6906" max="6906" width="7.6640625" style="1" customWidth="1"/>
    <col min="6907" max="6907" width="7" style="1" customWidth="1"/>
    <col min="6908" max="6908" width="18.5546875" style="1" customWidth="1"/>
    <col min="6909" max="6909" width="10.33203125" style="1" customWidth="1"/>
    <col min="6910" max="6910" width="5.6640625" style="1" customWidth="1"/>
    <col min="6911" max="6911" width="10.33203125" style="1" customWidth="1"/>
    <col min="6912" max="6912" width="5.6640625" style="1" customWidth="1"/>
    <col min="6913" max="6913" width="7.109375" style="1" customWidth="1"/>
    <col min="6914" max="6915" width="7.44140625" style="1" customWidth="1"/>
    <col min="6916" max="6917" width="0" style="1" hidden="1" customWidth="1"/>
    <col min="6918" max="6919" width="7" style="1" customWidth="1"/>
    <col min="6920" max="6921" width="8.6640625" style="1" customWidth="1"/>
    <col min="6922" max="6929" width="6.5546875" style="1" customWidth="1"/>
    <col min="6930" max="7159" width="11.44140625" style="1"/>
    <col min="7160" max="7160" width="2.33203125" style="1" customWidth="1"/>
    <col min="7161" max="7161" width="12.44140625" style="1" customWidth="1"/>
    <col min="7162" max="7162" width="7.6640625" style="1" customWidth="1"/>
    <col min="7163" max="7163" width="7" style="1" customWidth="1"/>
    <col min="7164" max="7164" width="18.5546875" style="1" customWidth="1"/>
    <col min="7165" max="7165" width="10.33203125" style="1" customWidth="1"/>
    <col min="7166" max="7166" width="5.6640625" style="1" customWidth="1"/>
    <col min="7167" max="7167" width="10.33203125" style="1" customWidth="1"/>
    <col min="7168" max="7168" width="5.6640625" style="1" customWidth="1"/>
    <col min="7169" max="7169" width="7.109375" style="1" customWidth="1"/>
    <col min="7170" max="7171" width="7.44140625" style="1" customWidth="1"/>
    <col min="7172" max="7173" width="0" style="1" hidden="1" customWidth="1"/>
    <col min="7174" max="7175" width="7" style="1" customWidth="1"/>
    <col min="7176" max="7177" width="8.6640625" style="1" customWidth="1"/>
    <col min="7178" max="7185" width="6.5546875" style="1" customWidth="1"/>
    <col min="7186" max="7415" width="11.44140625" style="1"/>
    <col min="7416" max="7416" width="2.33203125" style="1" customWidth="1"/>
    <col min="7417" max="7417" width="12.44140625" style="1" customWidth="1"/>
    <col min="7418" max="7418" width="7.6640625" style="1" customWidth="1"/>
    <col min="7419" max="7419" width="7" style="1" customWidth="1"/>
    <col min="7420" max="7420" width="18.5546875" style="1" customWidth="1"/>
    <col min="7421" max="7421" width="10.33203125" style="1" customWidth="1"/>
    <col min="7422" max="7422" width="5.6640625" style="1" customWidth="1"/>
    <col min="7423" max="7423" width="10.33203125" style="1" customWidth="1"/>
    <col min="7424" max="7424" width="5.6640625" style="1" customWidth="1"/>
    <col min="7425" max="7425" width="7.109375" style="1" customWidth="1"/>
    <col min="7426" max="7427" width="7.44140625" style="1" customWidth="1"/>
    <col min="7428" max="7429" width="0" style="1" hidden="1" customWidth="1"/>
    <col min="7430" max="7431" width="7" style="1" customWidth="1"/>
    <col min="7432" max="7433" width="8.6640625" style="1" customWidth="1"/>
    <col min="7434" max="7441" width="6.5546875" style="1" customWidth="1"/>
    <col min="7442" max="7671" width="11.44140625" style="1"/>
    <col min="7672" max="7672" width="2.33203125" style="1" customWidth="1"/>
    <col min="7673" max="7673" width="12.44140625" style="1" customWidth="1"/>
    <col min="7674" max="7674" width="7.6640625" style="1" customWidth="1"/>
    <col min="7675" max="7675" width="7" style="1" customWidth="1"/>
    <col min="7676" max="7676" width="18.5546875" style="1" customWidth="1"/>
    <col min="7677" max="7677" width="10.33203125" style="1" customWidth="1"/>
    <col min="7678" max="7678" width="5.6640625" style="1" customWidth="1"/>
    <col min="7679" max="7679" width="10.33203125" style="1" customWidth="1"/>
    <col min="7680" max="7680" width="5.6640625" style="1" customWidth="1"/>
    <col min="7681" max="7681" width="7.109375" style="1" customWidth="1"/>
    <col min="7682" max="7683" width="7.44140625" style="1" customWidth="1"/>
    <col min="7684" max="7685" width="0" style="1" hidden="1" customWidth="1"/>
    <col min="7686" max="7687" width="7" style="1" customWidth="1"/>
    <col min="7688" max="7689" width="8.6640625" style="1" customWidth="1"/>
    <col min="7690" max="7697" width="6.5546875" style="1" customWidth="1"/>
    <col min="7698" max="7927" width="11.44140625" style="1"/>
    <col min="7928" max="7928" width="2.33203125" style="1" customWidth="1"/>
    <col min="7929" max="7929" width="12.44140625" style="1" customWidth="1"/>
    <col min="7930" max="7930" width="7.6640625" style="1" customWidth="1"/>
    <col min="7931" max="7931" width="7" style="1" customWidth="1"/>
    <col min="7932" max="7932" width="18.5546875" style="1" customWidth="1"/>
    <col min="7933" max="7933" width="10.33203125" style="1" customWidth="1"/>
    <col min="7934" max="7934" width="5.6640625" style="1" customWidth="1"/>
    <col min="7935" max="7935" width="10.33203125" style="1" customWidth="1"/>
    <col min="7936" max="7936" width="5.6640625" style="1" customWidth="1"/>
    <col min="7937" max="7937" width="7.109375" style="1" customWidth="1"/>
    <col min="7938" max="7939" width="7.44140625" style="1" customWidth="1"/>
    <col min="7940" max="7941" width="0" style="1" hidden="1" customWidth="1"/>
    <col min="7942" max="7943" width="7" style="1" customWidth="1"/>
    <col min="7944" max="7945" width="8.6640625" style="1" customWidth="1"/>
    <col min="7946" max="7953" width="6.5546875" style="1" customWidth="1"/>
    <col min="7954" max="8183" width="11.44140625" style="1"/>
    <col min="8184" max="8184" width="2.33203125" style="1" customWidth="1"/>
    <col min="8185" max="8185" width="12.44140625" style="1" customWidth="1"/>
    <col min="8186" max="8186" width="7.6640625" style="1" customWidth="1"/>
    <col min="8187" max="8187" width="7" style="1" customWidth="1"/>
    <col min="8188" max="8188" width="18.5546875" style="1" customWidth="1"/>
    <col min="8189" max="8189" width="10.33203125" style="1" customWidth="1"/>
    <col min="8190" max="8190" width="5.6640625" style="1" customWidth="1"/>
    <col min="8191" max="8191" width="10.33203125" style="1" customWidth="1"/>
    <col min="8192" max="8192" width="5.6640625" style="1" customWidth="1"/>
    <col min="8193" max="8193" width="7.109375" style="1" customWidth="1"/>
    <col min="8194" max="8195" width="7.44140625" style="1" customWidth="1"/>
    <col min="8196" max="8197" width="0" style="1" hidden="1" customWidth="1"/>
    <col min="8198" max="8199" width="7" style="1" customWidth="1"/>
    <col min="8200" max="8201" width="8.6640625" style="1" customWidth="1"/>
    <col min="8202" max="8209" width="6.5546875" style="1" customWidth="1"/>
    <col min="8210" max="8439" width="11.44140625" style="1"/>
    <col min="8440" max="8440" width="2.33203125" style="1" customWidth="1"/>
    <col min="8441" max="8441" width="12.44140625" style="1" customWidth="1"/>
    <col min="8442" max="8442" width="7.6640625" style="1" customWidth="1"/>
    <col min="8443" max="8443" width="7" style="1" customWidth="1"/>
    <col min="8444" max="8444" width="18.5546875" style="1" customWidth="1"/>
    <col min="8445" max="8445" width="10.33203125" style="1" customWidth="1"/>
    <col min="8446" max="8446" width="5.6640625" style="1" customWidth="1"/>
    <col min="8447" max="8447" width="10.33203125" style="1" customWidth="1"/>
    <col min="8448" max="8448" width="5.6640625" style="1" customWidth="1"/>
    <col min="8449" max="8449" width="7.109375" style="1" customWidth="1"/>
    <col min="8450" max="8451" width="7.44140625" style="1" customWidth="1"/>
    <col min="8452" max="8453" width="0" style="1" hidden="1" customWidth="1"/>
    <col min="8454" max="8455" width="7" style="1" customWidth="1"/>
    <col min="8456" max="8457" width="8.6640625" style="1" customWidth="1"/>
    <col min="8458" max="8465" width="6.5546875" style="1" customWidth="1"/>
    <col min="8466" max="8695" width="11.44140625" style="1"/>
    <col min="8696" max="8696" width="2.33203125" style="1" customWidth="1"/>
    <col min="8697" max="8697" width="12.44140625" style="1" customWidth="1"/>
    <col min="8698" max="8698" width="7.6640625" style="1" customWidth="1"/>
    <col min="8699" max="8699" width="7" style="1" customWidth="1"/>
    <col min="8700" max="8700" width="18.5546875" style="1" customWidth="1"/>
    <col min="8701" max="8701" width="10.33203125" style="1" customWidth="1"/>
    <col min="8702" max="8702" width="5.6640625" style="1" customWidth="1"/>
    <col min="8703" max="8703" width="10.33203125" style="1" customWidth="1"/>
    <col min="8704" max="8704" width="5.6640625" style="1" customWidth="1"/>
    <col min="8705" max="8705" width="7.109375" style="1" customWidth="1"/>
    <col min="8706" max="8707" width="7.44140625" style="1" customWidth="1"/>
    <col min="8708" max="8709" width="0" style="1" hidden="1" customWidth="1"/>
    <col min="8710" max="8711" width="7" style="1" customWidth="1"/>
    <col min="8712" max="8713" width="8.6640625" style="1" customWidth="1"/>
    <col min="8714" max="8721" width="6.5546875" style="1" customWidth="1"/>
    <col min="8722" max="8951" width="11.44140625" style="1"/>
    <col min="8952" max="8952" width="2.33203125" style="1" customWidth="1"/>
    <col min="8953" max="8953" width="12.44140625" style="1" customWidth="1"/>
    <col min="8954" max="8954" width="7.6640625" style="1" customWidth="1"/>
    <col min="8955" max="8955" width="7" style="1" customWidth="1"/>
    <col min="8956" max="8956" width="18.5546875" style="1" customWidth="1"/>
    <col min="8957" max="8957" width="10.33203125" style="1" customWidth="1"/>
    <col min="8958" max="8958" width="5.6640625" style="1" customWidth="1"/>
    <col min="8959" max="8959" width="10.33203125" style="1" customWidth="1"/>
    <col min="8960" max="8960" width="5.6640625" style="1" customWidth="1"/>
    <col min="8961" max="8961" width="7.109375" style="1" customWidth="1"/>
    <col min="8962" max="8963" width="7.44140625" style="1" customWidth="1"/>
    <col min="8964" max="8965" width="0" style="1" hidden="1" customWidth="1"/>
    <col min="8966" max="8967" width="7" style="1" customWidth="1"/>
    <col min="8968" max="8969" width="8.6640625" style="1" customWidth="1"/>
    <col min="8970" max="8977" width="6.5546875" style="1" customWidth="1"/>
    <col min="8978" max="9207" width="11.44140625" style="1"/>
    <col min="9208" max="9208" width="2.33203125" style="1" customWidth="1"/>
    <col min="9209" max="9209" width="12.44140625" style="1" customWidth="1"/>
    <col min="9210" max="9210" width="7.6640625" style="1" customWidth="1"/>
    <col min="9211" max="9211" width="7" style="1" customWidth="1"/>
    <col min="9212" max="9212" width="18.5546875" style="1" customWidth="1"/>
    <col min="9213" max="9213" width="10.33203125" style="1" customWidth="1"/>
    <col min="9214" max="9214" width="5.6640625" style="1" customWidth="1"/>
    <col min="9215" max="9215" width="10.33203125" style="1" customWidth="1"/>
    <col min="9216" max="9216" width="5.6640625" style="1" customWidth="1"/>
    <col min="9217" max="9217" width="7.109375" style="1" customWidth="1"/>
    <col min="9218" max="9219" width="7.44140625" style="1" customWidth="1"/>
    <col min="9220" max="9221" width="0" style="1" hidden="1" customWidth="1"/>
    <col min="9222" max="9223" width="7" style="1" customWidth="1"/>
    <col min="9224" max="9225" width="8.6640625" style="1" customWidth="1"/>
    <col min="9226" max="9233" width="6.5546875" style="1" customWidth="1"/>
    <col min="9234" max="9463" width="11.44140625" style="1"/>
    <col min="9464" max="9464" width="2.33203125" style="1" customWidth="1"/>
    <col min="9465" max="9465" width="12.44140625" style="1" customWidth="1"/>
    <col min="9466" max="9466" width="7.6640625" style="1" customWidth="1"/>
    <col min="9467" max="9467" width="7" style="1" customWidth="1"/>
    <col min="9468" max="9468" width="18.5546875" style="1" customWidth="1"/>
    <col min="9469" max="9469" width="10.33203125" style="1" customWidth="1"/>
    <col min="9470" max="9470" width="5.6640625" style="1" customWidth="1"/>
    <col min="9471" max="9471" width="10.33203125" style="1" customWidth="1"/>
    <col min="9472" max="9472" width="5.6640625" style="1" customWidth="1"/>
    <col min="9473" max="9473" width="7.109375" style="1" customWidth="1"/>
    <col min="9474" max="9475" width="7.44140625" style="1" customWidth="1"/>
    <col min="9476" max="9477" width="0" style="1" hidden="1" customWidth="1"/>
    <col min="9478" max="9479" width="7" style="1" customWidth="1"/>
    <col min="9480" max="9481" width="8.6640625" style="1" customWidth="1"/>
    <col min="9482" max="9489" width="6.5546875" style="1" customWidth="1"/>
    <col min="9490" max="9719" width="11.44140625" style="1"/>
    <col min="9720" max="9720" width="2.33203125" style="1" customWidth="1"/>
    <col min="9721" max="9721" width="12.44140625" style="1" customWidth="1"/>
    <col min="9722" max="9722" width="7.6640625" style="1" customWidth="1"/>
    <col min="9723" max="9723" width="7" style="1" customWidth="1"/>
    <col min="9724" max="9724" width="18.5546875" style="1" customWidth="1"/>
    <col min="9725" max="9725" width="10.33203125" style="1" customWidth="1"/>
    <col min="9726" max="9726" width="5.6640625" style="1" customWidth="1"/>
    <col min="9727" max="9727" width="10.33203125" style="1" customWidth="1"/>
    <col min="9728" max="9728" width="5.6640625" style="1" customWidth="1"/>
    <col min="9729" max="9729" width="7.109375" style="1" customWidth="1"/>
    <col min="9730" max="9731" width="7.44140625" style="1" customWidth="1"/>
    <col min="9732" max="9733" width="0" style="1" hidden="1" customWidth="1"/>
    <col min="9734" max="9735" width="7" style="1" customWidth="1"/>
    <col min="9736" max="9737" width="8.6640625" style="1" customWidth="1"/>
    <col min="9738" max="9745" width="6.5546875" style="1" customWidth="1"/>
    <col min="9746" max="9975" width="11.44140625" style="1"/>
    <col min="9976" max="9976" width="2.33203125" style="1" customWidth="1"/>
    <col min="9977" max="9977" width="12.44140625" style="1" customWidth="1"/>
    <col min="9978" max="9978" width="7.6640625" style="1" customWidth="1"/>
    <col min="9979" max="9979" width="7" style="1" customWidth="1"/>
    <col min="9980" max="9980" width="18.5546875" style="1" customWidth="1"/>
    <col min="9981" max="9981" width="10.33203125" style="1" customWidth="1"/>
    <col min="9982" max="9982" width="5.6640625" style="1" customWidth="1"/>
    <col min="9983" max="9983" width="10.33203125" style="1" customWidth="1"/>
    <col min="9984" max="9984" width="5.6640625" style="1" customWidth="1"/>
    <col min="9985" max="9985" width="7.109375" style="1" customWidth="1"/>
    <col min="9986" max="9987" width="7.44140625" style="1" customWidth="1"/>
    <col min="9988" max="9989" width="0" style="1" hidden="1" customWidth="1"/>
    <col min="9990" max="9991" width="7" style="1" customWidth="1"/>
    <col min="9992" max="9993" width="8.6640625" style="1" customWidth="1"/>
    <col min="9994" max="10001" width="6.5546875" style="1" customWidth="1"/>
    <col min="10002" max="10231" width="11.44140625" style="1"/>
    <col min="10232" max="10232" width="2.33203125" style="1" customWidth="1"/>
    <col min="10233" max="10233" width="12.44140625" style="1" customWidth="1"/>
    <col min="10234" max="10234" width="7.6640625" style="1" customWidth="1"/>
    <col min="10235" max="10235" width="7" style="1" customWidth="1"/>
    <col min="10236" max="10236" width="18.5546875" style="1" customWidth="1"/>
    <col min="10237" max="10237" width="10.33203125" style="1" customWidth="1"/>
    <col min="10238" max="10238" width="5.6640625" style="1" customWidth="1"/>
    <col min="10239" max="10239" width="10.33203125" style="1" customWidth="1"/>
    <col min="10240" max="10240" width="5.6640625" style="1" customWidth="1"/>
    <col min="10241" max="10241" width="7.109375" style="1" customWidth="1"/>
    <col min="10242" max="10243" width="7.44140625" style="1" customWidth="1"/>
    <col min="10244" max="10245" width="0" style="1" hidden="1" customWidth="1"/>
    <col min="10246" max="10247" width="7" style="1" customWidth="1"/>
    <col min="10248" max="10249" width="8.6640625" style="1" customWidth="1"/>
    <col min="10250" max="10257" width="6.5546875" style="1" customWidth="1"/>
    <col min="10258" max="10487" width="11.44140625" style="1"/>
    <col min="10488" max="10488" width="2.33203125" style="1" customWidth="1"/>
    <col min="10489" max="10489" width="12.44140625" style="1" customWidth="1"/>
    <col min="10490" max="10490" width="7.6640625" style="1" customWidth="1"/>
    <col min="10491" max="10491" width="7" style="1" customWidth="1"/>
    <col min="10492" max="10492" width="18.5546875" style="1" customWidth="1"/>
    <col min="10493" max="10493" width="10.33203125" style="1" customWidth="1"/>
    <col min="10494" max="10494" width="5.6640625" style="1" customWidth="1"/>
    <col min="10495" max="10495" width="10.33203125" style="1" customWidth="1"/>
    <col min="10496" max="10496" width="5.6640625" style="1" customWidth="1"/>
    <col min="10497" max="10497" width="7.109375" style="1" customWidth="1"/>
    <col min="10498" max="10499" width="7.44140625" style="1" customWidth="1"/>
    <col min="10500" max="10501" width="0" style="1" hidden="1" customWidth="1"/>
    <col min="10502" max="10503" width="7" style="1" customWidth="1"/>
    <col min="10504" max="10505" width="8.6640625" style="1" customWidth="1"/>
    <col min="10506" max="10513" width="6.5546875" style="1" customWidth="1"/>
    <col min="10514" max="10743" width="11.44140625" style="1"/>
    <col min="10744" max="10744" width="2.33203125" style="1" customWidth="1"/>
    <col min="10745" max="10745" width="12.44140625" style="1" customWidth="1"/>
    <col min="10746" max="10746" width="7.6640625" style="1" customWidth="1"/>
    <col min="10747" max="10747" width="7" style="1" customWidth="1"/>
    <col min="10748" max="10748" width="18.5546875" style="1" customWidth="1"/>
    <col min="10749" max="10749" width="10.33203125" style="1" customWidth="1"/>
    <col min="10750" max="10750" width="5.6640625" style="1" customWidth="1"/>
    <col min="10751" max="10751" width="10.33203125" style="1" customWidth="1"/>
    <col min="10752" max="10752" width="5.6640625" style="1" customWidth="1"/>
    <col min="10753" max="10753" width="7.109375" style="1" customWidth="1"/>
    <col min="10754" max="10755" width="7.44140625" style="1" customWidth="1"/>
    <col min="10756" max="10757" width="0" style="1" hidden="1" customWidth="1"/>
    <col min="10758" max="10759" width="7" style="1" customWidth="1"/>
    <col min="10760" max="10761" width="8.6640625" style="1" customWidth="1"/>
    <col min="10762" max="10769" width="6.5546875" style="1" customWidth="1"/>
    <col min="10770" max="10999" width="11.44140625" style="1"/>
    <col min="11000" max="11000" width="2.33203125" style="1" customWidth="1"/>
    <col min="11001" max="11001" width="12.44140625" style="1" customWidth="1"/>
    <col min="11002" max="11002" width="7.6640625" style="1" customWidth="1"/>
    <col min="11003" max="11003" width="7" style="1" customWidth="1"/>
    <col min="11004" max="11004" width="18.5546875" style="1" customWidth="1"/>
    <col min="11005" max="11005" width="10.33203125" style="1" customWidth="1"/>
    <col min="11006" max="11006" width="5.6640625" style="1" customWidth="1"/>
    <col min="11007" max="11007" width="10.33203125" style="1" customWidth="1"/>
    <col min="11008" max="11008" width="5.6640625" style="1" customWidth="1"/>
    <col min="11009" max="11009" width="7.109375" style="1" customWidth="1"/>
    <col min="11010" max="11011" width="7.44140625" style="1" customWidth="1"/>
    <col min="11012" max="11013" width="0" style="1" hidden="1" customWidth="1"/>
    <col min="11014" max="11015" width="7" style="1" customWidth="1"/>
    <col min="11016" max="11017" width="8.6640625" style="1" customWidth="1"/>
    <col min="11018" max="11025" width="6.5546875" style="1" customWidth="1"/>
    <col min="11026" max="11255" width="11.44140625" style="1"/>
    <col min="11256" max="11256" width="2.33203125" style="1" customWidth="1"/>
    <col min="11257" max="11257" width="12.44140625" style="1" customWidth="1"/>
    <col min="11258" max="11258" width="7.6640625" style="1" customWidth="1"/>
    <col min="11259" max="11259" width="7" style="1" customWidth="1"/>
    <col min="11260" max="11260" width="18.5546875" style="1" customWidth="1"/>
    <col min="11261" max="11261" width="10.33203125" style="1" customWidth="1"/>
    <col min="11262" max="11262" width="5.6640625" style="1" customWidth="1"/>
    <col min="11263" max="11263" width="10.33203125" style="1" customWidth="1"/>
    <col min="11264" max="11264" width="5.6640625" style="1" customWidth="1"/>
    <col min="11265" max="11265" width="7.109375" style="1" customWidth="1"/>
    <col min="11266" max="11267" width="7.44140625" style="1" customWidth="1"/>
    <col min="11268" max="11269" width="0" style="1" hidden="1" customWidth="1"/>
    <col min="11270" max="11271" width="7" style="1" customWidth="1"/>
    <col min="11272" max="11273" width="8.6640625" style="1" customWidth="1"/>
    <col min="11274" max="11281" width="6.5546875" style="1" customWidth="1"/>
    <col min="11282" max="11511" width="11.44140625" style="1"/>
    <col min="11512" max="11512" width="2.33203125" style="1" customWidth="1"/>
    <col min="11513" max="11513" width="12.44140625" style="1" customWidth="1"/>
    <col min="11514" max="11514" width="7.6640625" style="1" customWidth="1"/>
    <col min="11515" max="11515" width="7" style="1" customWidth="1"/>
    <col min="11516" max="11516" width="18.5546875" style="1" customWidth="1"/>
    <col min="11517" max="11517" width="10.33203125" style="1" customWidth="1"/>
    <col min="11518" max="11518" width="5.6640625" style="1" customWidth="1"/>
    <col min="11519" max="11519" width="10.33203125" style="1" customWidth="1"/>
    <col min="11520" max="11520" width="5.6640625" style="1" customWidth="1"/>
    <col min="11521" max="11521" width="7.109375" style="1" customWidth="1"/>
    <col min="11522" max="11523" width="7.44140625" style="1" customWidth="1"/>
    <col min="11524" max="11525" width="0" style="1" hidden="1" customWidth="1"/>
    <col min="11526" max="11527" width="7" style="1" customWidth="1"/>
    <col min="11528" max="11529" width="8.6640625" style="1" customWidth="1"/>
    <col min="11530" max="11537" width="6.5546875" style="1" customWidth="1"/>
    <col min="11538" max="11767" width="11.44140625" style="1"/>
    <col min="11768" max="11768" width="2.33203125" style="1" customWidth="1"/>
    <col min="11769" max="11769" width="12.44140625" style="1" customWidth="1"/>
    <col min="11770" max="11770" width="7.6640625" style="1" customWidth="1"/>
    <col min="11771" max="11771" width="7" style="1" customWidth="1"/>
    <col min="11772" max="11772" width="18.5546875" style="1" customWidth="1"/>
    <col min="11773" max="11773" width="10.33203125" style="1" customWidth="1"/>
    <col min="11774" max="11774" width="5.6640625" style="1" customWidth="1"/>
    <col min="11775" max="11775" width="10.33203125" style="1" customWidth="1"/>
    <col min="11776" max="11776" width="5.6640625" style="1" customWidth="1"/>
    <col min="11777" max="11777" width="7.109375" style="1" customWidth="1"/>
    <col min="11778" max="11779" width="7.44140625" style="1" customWidth="1"/>
    <col min="11780" max="11781" width="0" style="1" hidden="1" customWidth="1"/>
    <col min="11782" max="11783" width="7" style="1" customWidth="1"/>
    <col min="11784" max="11785" width="8.6640625" style="1" customWidth="1"/>
    <col min="11786" max="11793" width="6.5546875" style="1" customWidth="1"/>
    <col min="11794" max="12023" width="11.44140625" style="1"/>
    <col min="12024" max="12024" width="2.33203125" style="1" customWidth="1"/>
    <col min="12025" max="12025" width="12.44140625" style="1" customWidth="1"/>
    <col min="12026" max="12026" width="7.6640625" style="1" customWidth="1"/>
    <col min="12027" max="12027" width="7" style="1" customWidth="1"/>
    <col min="12028" max="12028" width="18.5546875" style="1" customWidth="1"/>
    <col min="12029" max="12029" width="10.33203125" style="1" customWidth="1"/>
    <col min="12030" max="12030" width="5.6640625" style="1" customWidth="1"/>
    <col min="12031" max="12031" width="10.33203125" style="1" customWidth="1"/>
    <col min="12032" max="12032" width="5.6640625" style="1" customWidth="1"/>
    <col min="12033" max="12033" width="7.109375" style="1" customWidth="1"/>
    <col min="12034" max="12035" width="7.44140625" style="1" customWidth="1"/>
    <col min="12036" max="12037" width="0" style="1" hidden="1" customWidth="1"/>
    <col min="12038" max="12039" width="7" style="1" customWidth="1"/>
    <col min="12040" max="12041" width="8.6640625" style="1" customWidth="1"/>
    <col min="12042" max="12049" width="6.5546875" style="1" customWidth="1"/>
    <col min="12050" max="12279" width="11.44140625" style="1"/>
    <col min="12280" max="12280" width="2.33203125" style="1" customWidth="1"/>
    <col min="12281" max="12281" width="12.44140625" style="1" customWidth="1"/>
    <col min="12282" max="12282" width="7.6640625" style="1" customWidth="1"/>
    <col min="12283" max="12283" width="7" style="1" customWidth="1"/>
    <col min="12284" max="12284" width="18.5546875" style="1" customWidth="1"/>
    <col min="12285" max="12285" width="10.33203125" style="1" customWidth="1"/>
    <col min="12286" max="12286" width="5.6640625" style="1" customWidth="1"/>
    <col min="12287" max="12287" width="10.33203125" style="1" customWidth="1"/>
    <col min="12288" max="12288" width="5.6640625" style="1" customWidth="1"/>
    <col min="12289" max="12289" width="7.109375" style="1" customWidth="1"/>
    <col min="12290" max="12291" width="7.44140625" style="1" customWidth="1"/>
    <col min="12292" max="12293" width="0" style="1" hidden="1" customWidth="1"/>
    <col min="12294" max="12295" width="7" style="1" customWidth="1"/>
    <col min="12296" max="12297" width="8.6640625" style="1" customWidth="1"/>
    <col min="12298" max="12305" width="6.5546875" style="1" customWidth="1"/>
    <col min="12306" max="12535" width="11.44140625" style="1"/>
    <col min="12536" max="12536" width="2.33203125" style="1" customWidth="1"/>
    <col min="12537" max="12537" width="12.44140625" style="1" customWidth="1"/>
    <col min="12538" max="12538" width="7.6640625" style="1" customWidth="1"/>
    <col min="12539" max="12539" width="7" style="1" customWidth="1"/>
    <col min="12540" max="12540" width="18.5546875" style="1" customWidth="1"/>
    <col min="12541" max="12541" width="10.33203125" style="1" customWidth="1"/>
    <col min="12542" max="12542" width="5.6640625" style="1" customWidth="1"/>
    <col min="12543" max="12543" width="10.33203125" style="1" customWidth="1"/>
    <col min="12544" max="12544" width="5.6640625" style="1" customWidth="1"/>
    <col min="12545" max="12545" width="7.109375" style="1" customWidth="1"/>
    <col min="12546" max="12547" width="7.44140625" style="1" customWidth="1"/>
    <col min="12548" max="12549" width="0" style="1" hidden="1" customWidth="1"/>
    <col min="12550" max="12551" width="7" style="1" customWidth="1"/>
    <col min="12552" max="12553" width="8.6640625" style="1" customWidth="1"/>
    <col min="12554" max="12561" width="6.5546875" style="1" customWidth="1"/>
    <col min="12562" max="12791" width="11.44140625" style="1"/>
    <col min="12792" max="12792" width="2.33203125" style="1" customWidth="1"/>
    <col min="12793" max="12793" width="12.44140625" style="1" customWidth="1"/>
    <col min="12794" max="12794" width="7.6640625" style="1" customWidth="1"/>
    <col min="12795" max="12795" width="7" style="1" customWidth="1"/>
    <col min="12796" max="12796" width="18.5546875" style="1" customWidth="1"/>
    <col min="12797" max="12797" width="10.33203125" style="1" customWidth="1"/>
    <col min="12798" max="12798" width="5.6640625" style="1" customWidth="1"/>
    <col min="12799" max="12799" width="10.33203125" style="1" customWidth="1"/>
    <col min="12800" max="12800" width="5.6640625" style="1" customWidth="1"/>
    <col min="12801" max="12801" width="7.109375" style="1" customWidth="1"/>
    <col min="12802" max="12803" width="7.44140625" style="1" customWidth="1"/>
    <col min="12804" max="12805" width="0" style="1" hidden="1" customWidth="1"/>
    <col min="12806" max="12807" width="7" style="1" customWidth="1"/>
    <col min="12808" max="12809" width="8.6640625" style="1" customWidth="1"/>
    <col min="12810" max="12817" width="6.5546875" style="1" customWidth="1"/>
    <col min="12818" max="13047" width="11.44140625" style="1"/>
    <col min="13048" max="13048" width="2.33203125" style="1" customWidth="1"/>
    <col min="13049" max="13049" width="12.44140625" style="1" customWidth="1"/>
    <col min="13050" max="13050" width="7.6640625" style="1" customWidth="1"/>
    <col min="13051" max="13051" width="7" style="1" customWidth="1"/>
    <col min="13052" max="13052" width="18.5546875" style="1" customWidth="1"/>
    <col min="13053" max="13053" width="10.33203125" style="1" customWidth="1"/>
    <col min="13054" max="13054" width="5.6640625" style="1" customWidth="1"/>
    <col min="13055" max="13055" width="10.33203125" style="1" customWidth="1"/>
    <col min="13056" max="13056" width="5.6640625" style="1" customWidth="1"/>
    <col min="13057" max="13057" width="7.109375" style="1" customWidth="1"/>
    <col min="13058" max="13059" width="7.44140625" style="1" customWidth="1"/>
    <col min="13060" max="13061" width="0" style="1" hidden="1" customWidth="1"/>
    <col min="13062" max="13063" width="7" style="1" customWidth="1"/>
    <col min="13064" max="13065" width="8.6640625" style="1" customWidth="1"/>
    <col min="13066" max="13073" width="6.5546875" style="1" customWidth="1"/>
    <col min="13074" max="13303" width="11.44140625" style="1"/>
    <col min="13304" max="13304" width="2.33203125" style="1" customWidth="1"/>
    <col min="13305" max="13305" width="12.44140625" style="1" customWidth="1"/>
    <col min="13306" max="13306" width="7.6640625" style="1" customWidth="1"/>
    <col min="13307" max="13307" width="7" style="1" customWidth="1"/>
    <col min="13308" max="13308" width="18.5546875" style="1" customWidth="1"/>
    <col min="13309" max="13309" width="10.33203125" style="1" customWidth="1"/>
    <col min="13310" max="13310" width="5.6640625" style="1" customWidth="1"/>
    <col min="13311" max="13311" width="10.33203125" style="1" customWidth="1"/>
    <col min="13312" max="13312" width="5.6640625" style="1" customWidth="1"/>
    <col min="13313" max="13313" width="7.109375" style="1" customWidth="1"/>
    <col min="13314" max="13315" width="7.44140625" style="1" customWidth="1"/>
    <col min="13316" max="13317" width="0" style="1" hidden="1" customWidth="1"/>
    <col min="13318" max="13319" width="7" style="1" customWidth="1"/>
    <col min="13320" max="13321" width="8.6640625" style="1" customWidth="1"/>
    <col min="13322" max="13329" width="6.5546875" style="1" customWidth="1"/>
    <col min="13330" max="13559" width="11.44140625" style="1"/>
    <col min="13560" max="13560" width="2.33203125" style="1" customWidth="1"/>
    <col min="13561" max="13561" width="12.44140625" style="1" customWidth="1"/>
    <col min="13562" max="13562" width="7.6640625" style="1" customWidth="1"/>
    <col min="13563" max="13563" width="7" style="1" customWidth="1"/>
    <col min="13564" max="13564" width="18.5546875" style="1" customWidth="1"/>
    <col min="13565" max="13565" width="10.33203125" style="1" customWidth="1"/>
    <col min="13566" max="13566" width="5.6640625" style="1" customWidth="1"/>
    <col min="13567" max="13567" width="10.33203125" style="1" customWidth="1"/>
    <col min="13568" max="13568" width="5.6640625" style="1" customWidth="1"/>
    <col min="13569" max="13569" width="7.109375" style="1" customWidth="1"/>
    <col min="13570" max="13571" width="7.44140625" style="1" customWidth="1"/>
    <col min="13572" max="13573" width="0" style="1" hidden="1" customWidth="1"/>
    <col min="13574" max="13575" width="7" style="1" customWidth="1"/>
    <col min="13576" max="13577" width="8.6640625" style="1" customWidth="1"/>
    <col min="13578" max="13585" width="6.5546875" style="1" customWidth="1"/>
    <col min="13586" max="13815" width="11.44140625" style="1"/>
    <col min="13816" max="13816" width="2.33203125" style="1" customWidth="1"/>
    <col min="13817" max="13817" width="12.44140625" style="1" customWidth="1"/>
    <col min="13818" max="13818" width="7.6640625" style="1" customWidth="1"/>
    <col min="13819" max="13819" width="7" style="1" customWidth="1"/>
    <col min="13820" max="13820" width="18.5546875" style="1" customWidth="1"/>
    <col min="13821" max="13821" width="10.33203125" style="1" customWidth="1"/>
    <col min="13822" max="13822" width="5.6640625" style="1" customWidth="1"/>
    <col min="13823" max="13823" width="10.33203125" style="1" customWidth="1"/>
    <col min="13824" max="13824" width="5.6640625" style="1" customWidth="1"/>
    <col min="13825" max="13825" width="7.109375" style="1" customWidth="1"/>
    <col min="13826" max="13827" width="7.44140625" style="1" customWidth="1"/>
    <col min="13828" max="13829" width="0" style="1" hidden="1" customWidth="1"/>
    <col min="13830" max="13831" width="7" style="1" customWidth="1"/>
    <col min="13832" max="13833" width="8.6640625" style="1" customWidth="1"/>
    <col min="13834" max="13841" width="6.5546875" style="1" customWidth="1"/>
    <col min="13842" max="14071" width="11.44140625" style="1"/>
    <col min="14072" max="14072" width="2.33203125" style="1" customWidth="1"/>
    <col min="14073" max="14073" width="12.44140625" style="1" customWidth="1"/>
    <col min="14074" max="14074" width="7.6640625" style="1" customWidth="1"/>
    <col min="14075" max="14075" width="7" style="1" customWidth="1"/>
    <col min="14076" max="14076" width="18.5546875" style="1" customWidth="1"/>
    <col min="14077" max="14077" width="10.33203125" style="1" customWidth="1"/>
    <col min="14078" max="14078" width="5.6640625" style="1" customWidth="1"/>
    <col min="14079" max="14079" width="10.33203125" style="1" customWidth="1"/>
    <col min="14080" max="14080" width="5.6640625" style="1" customWidth="1"/>
    <col min="14081" max="14081" width="7.109375" style="1" customWidth="1"/>
    <col min="14082" max="14083" width="7.44140625" style="1" customWidth="1"/>
    <col min="14084" max="14085" width="0" style="1" hidden="1" customWidth="1"/>
    <col min="14086" max="14087" width="7" style="1" customWidth="1"/>
    <col min="14088" max="14089" width="8.6640625" style="1" customWidth="1"/>
    <col min="14090" max="14097" width="6.5546875" style="1" customWidth="1"/>
    <col min="14098" max="14327" width="11.44140625" style="1"/>
    <col min="14328" max="14328" width="2.33203125" style="1" customWidth="1"/>
    <col min="14329" max="14329" width="12.44140625" style="1" customWidth="1"/>
    <col min="14330" max="14330" width="7.6640625" style="1" customWidth="1"/>
    <col min="14331" max="14331" width="7" style="1" customWidth="1"/>
    <col min="14332" max="14332" width="18.5546875" style="1" customWidth="1"/>
    <col min="14333" max="14333" width="10.33203125" style="1" customWidth="1"/>
    <col min="14334" max="14334" width="5.6640625" style="1" customWidth="1"/>
    <col min="14335" max="14335" width="10.33203125" style="1" customWidth="1"/>
    <col min="14336" max="14336" width="5.6640625" style="1" customWidth="1"/>
    <col min="14337" max="14337" width="7.109375" style="1" customWidth="1"/>
    <col min="14338" max="14339" width="7.44140625" style="1" customWidth="1"/>
    <col min="14340" max="14341" width="0" style="1" hidden="1" customWidth="1"/>
    <col min="14342" max="14343" width="7" style="1" customWidth="1"/>
    <col min="14344" max="14345" width="8.6640625" style="1" customWidth="1"/>
    <col min="14346" max="14353" width="6.5546875" style="1" customWidth="1"/>
    <col min="14354" max="14583" width="11.44140625" style="1"/>
    <col min="14584" max="14584" width="2.33203125" style="1" customWidth="1"/>
    <col min="14585" max="14585" width="12.44140625" style="1" customWidth="1"/>
    <col min="14586" max="14586" width="7.6640625" style="1" customWidth="1"/>
    <col min="14587" max="14587" width="7" style="1" customWidth="1"/>
    <col min="14588" max="14588" width="18.5546875" style="1" customWidth="1"/>
    <col min="14589" max="14589" width="10.33203125" style="1" customWidth="1"/>
    <col min="14590" max="14590" width="5.6640625" style="1" customWidth="1"/>
    <col min="14591" max="14591" width="10.33203125" style="1" customWidth="1"/>
    <col min="14592" max="14592" width="5.6640625" style="1" customWidth="1"/>
    <col min="14593" max="14593" width="7.109375" style="1" customWidth="1"/>
    <col min="14594" max="14595" width="7.44140625" style="1" customWidth="1"/>
    <col min="14596" max="14597" width="0" style="1" hidden="1" customWidth="1"/>
    <col min="14598" max="14599" width="7" style="1" customWidth="1"/>
    <col min="14600" max="14601" width="8.6640625" style="1" customWidth="1"/>
    <col min="14602" max="14609" width="6.5546875" style="1" customWidth="1"/>
    <col min="14610" max="14839" width="11.44140625" style="1"/>
    <col min="14840" max="14840" width="2.33203125" style="1" customWidth="1"/>
    <col min="14841" max="14841" width="12.44140625" style="1" customWidth="1"/>
    <col min="14842" max="14842" width="7.6640625" style="1" customWidth="1"/>
    <col min="14843" max="14843" width="7" style="1" customWidth="1"/>
    <col min="14844" max="14844" width="18.5546875" style="1" customWidth="1"/>
    <col min="14845" max="14845" width="10.33203125" style="1" customWidth="1"/>
    <col min="14846" max="14846" width="5.6640625" style="1" customWidth="1"/>
    <col min="14847" max="14847" width="10.33203125" style="1" customWidth="1"/>
    <col min="14848" max="14848" width="5.6640625" style="1" customWidth="1"/>
    <col min="14849" max="14849" width="7.109375" style="1" customWidth="1"/>
    <col min="14850" max="14851" width="7.44140625" style="1" customWidth="1"/>
    <col min="14852" max="14853" width="0" style="1" hidden="1" customWidth="1"/>
    <col min="14854" max="14855" width="7" style="1" customWidth="1"/>
    <col min="14856" max="14857" width="8.6640625" style="1" customWidth="1"/>
    <col min="14858" max="14865" width="6.5546875" style="1" customWidth="1"/>
    <col min="14866" max="15095" width="11.44140625" style="1"/>
    <col min="15096" max="15096" width="2.33203125" style="1" customWidth="1"/>
    <col min="15097" max="15097" width="12.44140625" style="1" customWidth="1"/>
    <col min="15098" max="15098" width="7.6640625" style="1" customWidth="1"/>
    <col min="15099" max="15099" width="7" style="1" customWidth="1"/>
    <col min="15100" max="15100" width="18.5546875" style="1" customWidth="1"/>
    <col min="15101" max="15101" width="10.33203125" style="1" customWidth="1"/>
    <col min="15102" max="15102" width="5.6640625" style="1" customWidth="1"/>
    <col min="15103" max="15103" width="10.33203125" style="1" customWidth="1"/>
    <col min="15104" max="15104" width="5.6640625" style="1" customWidth="1"/>
    <col min="15105" max="15105" width="7.109375" style="1" customWidth="1"/>
    <col min="15106" max="15107" width="7.44140625" style="1" customWidth="1"/>
    <col min="15108" max="15109" width="0" style="1" hidden="1" customWidth="1"/>
    <col min="15110" max="15111" width="7" style="1" customWidth="1"/>
    <col min="15112" max="15113" width="8.6640625" style="1" customWidth="1"/>
    <col min="15114" max="15121" width="6.5546875" style="1" customWidth="1"/>
    <col min="15122" max="15351" width="11.44140625" style="1"/>
    <col min="15352" max="15352" width="2.33203125" style="1" customWidth="1"/>
    <col min="15353" max="15353" width="12.44140625" style="1" customWidth="1"/>
    <col min="15354" max="15354" width="7.6640625" style="1" customWidth="1"/>
    <col min="15355" max="15355" width="7" style="1" customWidth="1"/>
    <col min="15356" max="15356" width="18.5546875" style="1" customWidth="1"/>
    <col min="15357" max="15357" width="10.33203125" style="1" customWidth="1"/>
    <col min="15358" max="15358" width="5.6640625" style="1" customWidth="1"/>
    <col min="15359" max="15359" width="10.33203125" style="1" customWidth="1"/>
    <col min="15360" max="15360" width="5.6640625" style="1" customWidth="1"/>
    <col min="15361" max="15361" width="7.109375" style="1" customWidth="1"/>
    <col min="15362" max="15363" width="7.44140625" style="1" customWidth="1"/>
    <col min="15364" max="15365" width="0" style="1" hidden="1" customWidth="1"/>
    <col min="15366" max="15367" width="7" style="1" customWidth="1"/>
    <col min="15368" max="15369" width="8.6640625" style="1" customWidth="1"/>
    <col min="15370" max="15377" width="6.5546875" style="1" customWidth="1"/>
    <col min="15378" max="15607" width="11.44140625" style="1"/>
    <col min="15608" max="15608" width="2.33203125" style="1" customWidth="1"/>
    <col min="15609" max="15609" width="12.44140625" style="1" customWidth="1"/>
    <col min="15610" max="15610" width="7.6640625" style="1" customWidth="1"/>
    <col min="15611" max="15611" width="7" style="1" customWidth="1"/>
    <col min="15612" max="15612" width="18.5546875" style="1" customWidth="1"/>
    <col min="15613" max="15613" width="10.33203125" style="1" customWidth="1"/>
    <col min="15614" max="15614" width="5.6640625" style="1" customWidth="1"/>
    <col min="15615" max="15615" width="10.33203125" style="1" customWidth="1"/>
    <col min="15616" max="15616" width="5.6640625" style="1" customWidth="1"/>
    <col min="15617" max="15617" width="7.109375" style="1" customWidth="1"/>
    <col min="15618" max="15619" width="7.44140625" style="1" customWidth="1"/>
    <col min="15620" max="15621" width="0" style="1" hidden="1" customWidth="1"/>
    <col min="15622" max="15623" width="7" style="1" customWidth="1"/>
    <col min="15624" max="15625" width="8.6640625" style="1" customWidth="1"/>
    <col min="15626" max="15633" width="6.5546875" style="1" customWidth="1"/>
    <col min="15634" max="15863" width="11.44140625" style="1"/>
    <col min="15864" max="15864" width="2.33203125" style="1" customWidth="1"/>
    <col min="15865" max="15865" width="12.44140625" style="1" customWidth="1"/>
    <col min="15866" max="15866" width="7.6640625" style="1" customWidth="1"/>
    <col min="15867" max="15867" width="7" style="1" customWidth="1"/>
    <col min="15868" max="15868" width="18.5546875" style="1" customWidth="1"/>
    <col min="15869" max="15869" width="10.33203125" style="1" customWidth="1"/>
    <col min="15870" max="15870" width="5.6640625" style="1" customWidth="1"/>
    <col min="15871" max="15871" width="10.33203125" style="1" customWidth="1"/>
    <col min="15872" max="15872" width="5.6640625" style="1" customWidth="1"/>
    <col min="15873" max="15873" width="7.109375" style="1" customWidth="1"/>
    <col min="15874" max="15875" width="7.44140625" style="1" customWidth="1"/>
    <col min="15876" max="15877" width="0" style="1" hidden="1" customWidth="1"/>
    <col min="15878" max="15879" width="7" style="1" customWidth="1"/>
    <col min="15880" max="15881" width="8.6640625" style="1" customWidth="1"/>
    <col min="15882" max="15889" width="6.5546875" style="1" customWidth="1"/>
    <col min="15890" max="16119" width="11.44140625" style="1"/>
    <col min="16120" max="16120" width="2.33203125" style="1" customWidth="1"/>
    <col min="16121" max="16121" width="12.44140625" style="1" customWidth="1"/>
    <col min="16122" max="16122" width="7.6640625" style="1" customWidth="1"/>
    <col min="16123" max="16123" width="7" style="1" customWidth="1"/>
    <col min="16124" max="16124" width="18.5546875" style="1" customWidth="1"/>
    <col min="16125" max="16125" width="10.33203125" style="1" customWidth="1"/>
    <col min="16126" max="16126" width="5.6640625" style="1" customWidth="1"/>
    <col min="16127" max="16127" width="10.33203125" style="1" customWidth="1"/>
    <col min="16128" max="16128" width="5.6640625" style="1" customWidth="1"/>
    <col min="16129" max="16129" width="7.109375" style="1" customWidth="1"/>
    <col min="16130" max="16131" width="7.44140625" style="1" customWidth="1"/>
    <col min="16132" max="16133" width="0" style="1" hidden="1" customWidth="1"/>
    <col min="16134" max="16135" width="7" style="1" customWidth="1"/>
    <col min="16136" max="16137" width="8.6640625" style="1" customWidth="1"/>
    <col min="16138" max="16145" width="6.5546875" style="1" customWidth="1"/>
    <col min="16146" max="16384" width="11.44140625" style="1"/>
  </cols>
  <sheetData>
    <row r="1" spans="1:28" ht="15.6" x14ac:dyDescent="0.3">
      <c r="A1" s="15" t="s">
        <v>608</v>
      </c>
      <c r="M1" s="2"/>
      <c r="N1" s="2"/>
      <c r="O1" s="2"/>
      <c r="Q1" s="1" t="s">
        <v>789</v>
      </c>
      <c r="Y1" s="3" t="s">
        <v>0</v>
      </c>
      <c r="Z1" s="3"/>
      <c r="AA1" s="3"/>
    </row>
    <row r="2" spans="1:28" x14ac:dyDescent="0.25">
      <c r="M2" s="2"/>
      <c r="N2" s="2"/>
      <c r="O2" s="2"/>
      <c r="Q2" s="1" t="s">
        <v>790</v>
      </c>
      <c r="X2" s="3"/>
      <c r="Y2" s="3"/>
      <c r="AA2" s="3" t="s">
        <v>1</v>
      </c>
      <c r="AB2" s="3"/>
    </row>
    <row r="3" spans="1:28" ht="15" customHeight="1" x14ac:dyDescent="0.25">
      <c r="A3" s="4" t="s">
        <v>2</v>
      </c>
      <c r="B3" s="4"/>
      <c r="C3" s="4"/>
      <c r="D3" s="4"/>
      <c r="E3" s="5"/>
      <c r="F3" s="5"/>
      <c r="G3" s="16" t="s">
        <v>793</v>
      </c>
      <c r="H3" s="16" t="s">
        <v>793</v>
      </c>
      <c r="I3" s="5"/>
      <c r="J3" s="5"/>
      <c r="K3" s="6" t="s">
        <v>3</v>
      </c>
      <c r="L3" s="6"/>
      <c r="M3" s="8"/>
      <c r="N3" s="8"/>
      <c r="O3" s="8"/>
      <c r="P3" s="7"/>
      <c r="Q3" s="7"/>
      <c r="R3" s="7"/>
      <c r="S3" s="7"/>
      <c r="T3" s="7"/>
      <c r="U3" s="7"/>
      <c r="V3" s="7"/>
      <c r="W3" s="9" t="s">
        <v>4</v>
      </c>
      <c r="X3" s="10"/>
      <c r="Y3" s="10"/>
      <c r="Z3" s="10"/>
      <c r="AA3" s="10"/>
      <c r="AB3" s="10"/>
    </row>
    <row r="4" spans="1:28" s="11" customFormat="1" ht="32.25" customHeight="1" x14ac:dyDescent="0.25">
      <c r="A4" s="11" t="s">
        <v>5</v>
      </c>
      <c r="B4" s="11" t="s">
        <v>6</v>
      </c>
      <c r="C4" s="11" t="s">
        <v>7</v>
      </c>
      <c r="D4" s="11" t="s">
        <v>8</v>
      </c>
      <c r="E4" s="11" t="s">
        <v>9</v>
      </c>
      <c r="F4" s="11" t="s">
        <v>10</v>
      </c>
      <c r="G4" s="11" t="s">
        <v>11</v>
      </c>
      <c r="H4" s="11" t="s">
        <v>12</v>
      </c>
      <c r="I4" s="11" t="s">
        <v>792</v>
      </c>
      <c r="J4" s="11" t="s">
        <v>13</v>
      </c>
      <c r="K4" s="11" t="s">
        <v>14</v>
      </c>
      <c r="L4" s="11" t="s">
        <v>609</v>
      </c>
      <c r="M4" s="11" t="s">
        <v>15</v>
      </c>
      <c r="N4" s="11" t="s">
        <v>16</v>
      </c>
      <c r="O4" s="11" t="s">
        <v>17</v>
      </c>
      <c r="P4" s="11" t="s">
        <v>18</v>
      </c>
      <c r="Q4" s="11" t="s">
        <v>19</v>
      </c>
      <c r="R4" s="12" t="s">
        <v>20</v>
      </c>
      <c r="S4" s="12" t="s">
        <v>21</v>
      </c>
      <c r="T4" s="12" t="s">
        <v>22</v>
      </c>
      <c r="U4" s="12" t="s">
        <v>23</v>
      </c>
      <c r="V4" s="11" t="s">
        <v>24</v>
      </c>
      <c r="W4" s="11" t="s">
        <v>25</v>
      </c>
      <c r="X4" s="13" t="s">
        <v>26</v>
      </c>
      <c r="Y4" s="14" t="s">
        <v>27</v>
      </c>
      <c r="Z4" s="14" t="s">
        <v>28</v>
      </c>
      <c r="AA4" s="14" t="s">
        <v>29</v>
      </c>
      <c r="AB4" s="14" t="s">
        <v>30</v>
      </c>
    </row>
    <row r="5" spans="1:28" s="17" customFormat="1" ht="15" customHeight="1" x14ac:dyDescent="0.3">
      <c r="A5" s="17" t="s">
        <v>31</v>
      </c>
      <c r="B5" s="17" t="s">
        <v>32</v>
      </c>
      <c r="C5" s="17" t="s">
        <v>33</v>
      </c>
      <c r="D5" s="17" t="s">
        <v>34</v>
      </c>
      <c r="E5" s="17" t="s">
        <v>35</v>
      </c>
      <c r="F5" s="17" t="s">
        <v>36</v>
      </c>
      <c r="G5" s="17">
        <v>45.832692999999999</v>
      </c>
      <c r="H5" s="17">
        <v>5.7441959999999996</v>
      </c>
      <c r="I5" s="18">
        <v>231</v>
      </c>
      <c r="J5" s="17" t="s">
        <v>37</v>
      </c>
      <c r="K5" s="19" t="s">
        <v>38</v>
      </c>
      <c r="L5" s="17" t="s">
        <v>610</v>
      </c>
      <c r="M5" s="20">
        <v>45111</v>
      </c>
      <c r="N5" s="21">
        <v>0.71875</v>
      </c>
      <c r="O5" s="20">
        <v>45112</v>
      </c>
      <c r="P5" s="21">
        <v>0.38194444444444442</v>
      </c>
      <c r="Q5" s="17" t="s">
        <v>39</v>
      </c>
      <c r="R5" s="17" t="s">
        <v>40</v>
      </c>
      <c r="S5" s="17" t="s">
        <v>791</v>
      </c>
      <c r="U5" s="17" t="s">
        <v>41</v>
      </c>
      <c r="V5" s="17">
        <v>1</v>
      </c>
      <c r="W5" s="17">
        <f>Table4[[#This Row],[Date_End]]-Table4[[#This Row],[Date_Start]]</f>
        <v>1</v>
      </c>
      <c r="X5" s="17">
        <f t="shared" ref="X5:X68" si="0">SUM(Y5:AB5)</f>
        <v>1</v>
      </c>
      <c r="Y5" s="17">
        <v>1</v>
      </c>
    </row>
    <row r="6" spans="1:28" s="17" customFormat="1" ht="15" customHeight="1" x14ac:dyDescent="0.3">
      <c r="A6" s="17" t="s">
        <v>31</v>
      </c>
      <c r="B6" s="17" t="s">
        <v>32</v>
      </c>
      <c r="C6" s="17" t="s">
        <v>33</v>
      </c>
      <c r="D6" s="17" t="s">
        <v>42</v>
      </c>
      <c r="E6" s="17" t="s">
        <v>35</v>
      </c>
      <c r="F6" s="17" t="s">
        <v>36</v>
      </c>
      <c r="G6" s="17">
        <v>45.832703000000002</v>
      </c>
      <c r="H6" s="22">
        <v>5.7442399999999996</v>
      </c>
      <c r="I6" s="18">
        <v>231</v>
      </c>
      <c r="J6" s="17" t="s">
        <v>37</v>
      </c>
      <c r="K6" s="19" t="s">
        <v>38</v>
      </c>
      <c r="L6" s="17" t="s">
        <v>611</v>
      </c>
      <c r="M6" s="20">
        <v>45111</v>
      </c>
      <c r="N6" s="21">
        <v>0.71875</v>
      </c>
      <c r="O6" s="20">
        <v>45112</v>
      </c>
      <c r="P6" s="21">
        <v>0.38263888888888892</v>
      </c>
      <c r="Q6" s="17" t="s">
        <v>43</v>
      </c>
      <c r="R6" s="17" t="s">
        <v>44</v>
      </c>
      <c r="U6" s="17" t="s">
        <v>45</v>
      </c>
      <c r="V6" s="17">
        <v>1</v>
      </c>
      <c r="W6" s="17">
        <f>Table4[[#This Row],[Date_End]]-Table4[[#This Row],[Date_Start]]</f>
        <v>1</v>
      </c>
      <c r="X6" s="17">
        <f t="shared" si="0"/>
        <v>3</v>
      </c>
      <c r="Y6" s="17">
        <v>3</v>
      </c>
    </row>
    <row r="7" spans="1:28" s="17" customFormat="1" ht="15" customHeight="1" x14ac:dyDescent="0.3">
      <c r="A7" s="17" t="s">
        <v>31</v>
      </c>
      <c r="B7" s="17" t="s">
        <v>32</v>
      </c>
      <c r="C7" s="17" t="s">
        <v>46</v>
      </c>
      <c r="D7" s="17" t="s">
        <v>47</v>
      </c>
      <c r="E7" s="17" t="s">
        <v>48</v>
      </c>
      <c r="F7" s="17" t="s">
        <v>49</v>
      </c>
      <c r="G7" s="17">
        <v>45.849468000000002</v>
      </c>
      <c r="H7" s="17">
        <v>5.7648450000000002</v>
      </c>
      <c r="I7" s="18">
        <v>237</v>
      </c>
      <c r="J7" s="17" t="s">
        <v>50</v>
      </c>
      <c r="K7" s="19" t="s">
        <v>38</v>
      </c>
      <c r="L7" s="17" t="s">
        <v>612</v>
      </c>
      <c r="M7" s="20">
        <v>45111</v>
      </c>
      <c r="N7" s="21">
        <v>0.71319444444444446</v>
      </c>
      <c r="O7" s="20">
        <v>45112</v>
      </c>
      <c r="P7" s="21">
        <v>0.39861111111111108</v>
      </c>
      <c r="Q7" s="17" t="s">
        <v>43</v>
      </c>
      <c r="R7" s="17" t="s">
        <v>44</v>
      </c>
      <c r="U7" s="17" t="s">
        <v>51</v>
      </c>
      <c r="V7" s="17">
        <v>1</v>
      </c>
      <c r="W7" s="17">
        <f>Table4[[#This Row],[Date_End]]-Table4[[#This Row],[Date_Start]]</f>
        <v>1</v>
      </c>
      <c r="X7" s="17">
        <f t="shared" si="0"/>
        <v>0</v>
      </c>
    </row>
    <row r="8" spans="1:28" s="17" customFormat="1" ht="15" customHeight="1" x14ac:dyDescent="0.3">
      <c r="A8" s="17" t="s">
        <v>31</v>
      </c>
      <c r="B8" s="17" t="s">
        <v>32</v>
      </c>
      <c r="C8" s="17" t="s">
        <v>52</v>
      </c>
      <c r="D8" s="17" t="s">
        <v>53</v>
      </c>
      <c r="E8" s="17" t="s">
        <v>48</v>
      </c>
      <c r="F8" s="17" t="s">
        <v>54</v>
      </c>
      <c r="G8" s="17">
        <v>45.843240999999999</v>
      </c>
      <c r="H8" s="17">
        <v>5.7776189999999996</v>
      </c>
      <c r="I8" s="18">
        <v>236</v>
      </c>
      <c r="J8" s="17" t="s">
        <v>50</v>
      </c>
      <c r="K8" s="19" t="s">
        <v>38</v>
      </c>
      <c r="L8" s="17" t="s">
        <v>613</v>
      </c>
      <c r="M8" s="20">
        <v>45111</v>
      </c>
      <c r="N8" s="21">
        <v>0.72638888888888886</v>
      </c>
      <c r="O8" s="20">
        <v>45112</v>
      </c>
      <c r="P8" s="21">
        <v>0.40416666666666662</v>
      </c>
      <c r="Q8" s="17" t="s">
        <v>43</v>
      </c>
      <c r="R8" s="17" t="s">
        <v>40</v>
      </c>
      <c r="U8" s="17" t="s">
        <v>55</v>
      </c>
      <c r="V8" s="17">
        <v>1</v>
      </c>
      <c r="W8" s="17">
        <f>Table4[[#This Row],[Date_End]]-Table4[[#This Row],[Date_Start]]</f>
        <v>1</v>
      </c>
      <c r="X8" s="17">
        <f t="shared" si="0"/>
        <v>0</v>
      </c>
    </row>
    <row r="9" spans="1:28" s="17" customFormat="1" ht="15" customHeight="1" x14ac:dyDescent="0.3">
      <c r="A9" s="17" t="s">
        <v>31</v>
      </c>
      <c r="B9" s="17" t="s">
        <v>32</v>
      </c>
      <c r="C9" s="17" t="s">
        <v>56</v>
      </c>
      <c r="D9" s="17" t="s">
        <v>57</v>
      </c>
      <c r="E9" s="17" t="s">
        <v>58</v>
      </c>
      <c r="F9" s="17" t="s">
        <v>58</v>
      </c>
      <c r="G9" s="17">
        <v>45.865985000000002</v>
      </c>
      <c r="H9" s="17">
        <v>5.7224159999999999</v>
      </c>
      <c r="I9" s="18">
        <v>239</v>
      </c>
      <c r="J9" s="17" t="s">
        <v>37</v>
      </c>
      <c r="K9" s="19" t="s">
        <v>38</v>
      </c>
      <c r="L9" s="17" t="s">
        <v>614</v>
      </c>
      <c r="M9" s="20">
        <v>45111</v>
      </c>
      <c r="N9" s="21">
        <v>0.74236111111111114</v>
      </c>
      <c r="O9" s="20">
        <v>45112</v>
      </c>
      <c r="P9" s="21">
        <v>0.3923611111111111</v>
      </c>
      <c r="Q9" s="17" t="s">
        <v>43</v>
      </c>
      <c r="R9" s="17" t="s">
        <v>40</v>
      </c>
      <c r="U9" s="17" t="s">
        <v>59</v>
      </c>
      <c r="V9" s="17">
        <v>1</v>
      </c>
      <c r="W9" s="17">
        <f>Table4[[#This Row],[Date_End]]-Table4[[#This Row],[Date_Start]]</f>
        <v>1</v>
      </c>
      <c r="X9" s="17">
        <f t="shared" si="0"/>
        <v>0</v>
      </c>
    </row>
    <row r="10" spans="1:28" s="17" customFormat="1" ht="15" customHeight="1" x14ac:dyDescent="0.3">
      <c r="A10" s="17" t="s">
        <v>31</v>
      </c>
      <c r="B10" s="17" t="s">
        <v>60</v>
      </c>
      <c r="C10" s="17" t="s">
        <v>61</v>
      </c>
      <c r="D10" s="17" t="s">
        <v>62</v>
      </c>
      <c r="E10" s="17" t="s">
        <v>63</v>
      </c>
      <c r="F10" s="17" t="s">
        <v>64</v>
      </c>
      <c r="G10" s="17">
        <v>49.629733000000002</v>
      </c>
      <c r="H10" s="17">
        <v>5.2727740000000001</v>
      </c>
      <c r="I10" s="18">
        <v>219</v>
      </c>
      <c r="J10" s="17" t="s">
        <v>37</v>
      </c>
      <c r="K10" s="19" t="s">
        <v>65</v>
      </c>
      <c r="L10" s="17" t="s">
        <v>615</v>
      </c>
      <c r="M10" s="20">
        <v>45123</v>
      </c>
      <c r="N10" s="21">
        <v>0.82291666666666663</v>
      </c>
      <c r="O10" s="20">
        <v>45124</v>
      </c>
      <c r="P10" s="21">
        <v>0.35694444444444445</v>
      </c>
      <c r="Q10" s="17" t="s">
        <v>43</v>
      </c>
      <c r="R10" s="17" t="s">
        <v>66</v>
      </c>
      <c r="U10" s="17" t="s">
        <v>67</v>
      </c>
      <c r="V10" s="17">
        <v>1</v>
      </c>
      <c r="W10" s="17">
        <f>Table4[[#This Row],[Date_End]]-Table4[[#This Row],[Date_Start]]</f>
        <v>1</v>
      </c>
      <c r="X10" s="17">
        <f t="shared" si="0"/>
        <v>0</v>
      </c>
    </row>
    <row r="11" spans="1:28" s="17" customFormat="1" ht="15" customHeight="1" x14ac:dyDescent="0.3">
      <c r="A11" s="17" t="s">
        <v>31</v>
      </c>
      <c r="B11" s="17" t="s">
        <v>60</v>
      </c>
      <c r="C11" s="17" t="s">
        <v>61</v>
      </c>
      <c r="D11" s="17" t="s">
        <v>68</v>
      </c>
      <c r="E11" s="17" t="s">
        <v>63</v>
      </c>
      <c r="F11" s="17" t="s">
        <v>69</v>
      </c>
      <c r="G11" s="17">
        <v>49.630246</v>
      </c>
      <c r="H11" s="17">
        <v>5.2730309999999996</v>
      </c>
      <c r="I11" s="18">
        <v>219</v>
      </c>
      <c r="J11" s="17" t="s">
        <v>37</v>
      </c>
      <c r="K11" s="19" t="s">
        <v>65</v>
      </c>
      <c r="L11" s="17" t="s">
        <v>616</v>
      </c>
      <c r="M11" s="20">
        <v>45123</v>
      </c>
      <c r="N11" s="21">
        <v>0.83680555555555547</v>
      </c>
      <c r="O11" s="20">
        <v>45124</v>
      </c>
      <c r="P11" s="21">
        <v>0.36458333333333331</v>
      </c>
      <c r="Q11" s="17" t="s">
        <v>43</v>
      </c>
      <c r="R11" s="17" t="s">
        <v>66</v>
      </c>
      <c r="U11" s="17" t="s">
        <v>70</v>
      </c>
      <c r="V11" s="17">
        <v>1</v>
      </c>
      <c r="W11" s="17">
        <f>Table4[[#This Row],[Date_End]]-Table4[[#This Row],[Date_Start]]</f>
        <v>1</v>
      </c>
      <c r="X11" s="17">
        <f t="shared" si="0"/>
        <v>0</v>
      </c>
    </row>
    <row r="12" spans="1:28" s="17" customFormat="1" ht="15" customHeight="1" x14ac:dyDescent="0.3">
      <c r="A12" s="17" t="s">
        <v>31</v>
      </c>
      <c r="B12" s="17" t="s">
        <v>60</v>
      </c>
      <c r="C12" s="17" t="s">
        <v>61</v>
      </c>
      <c r="D12" s="17" t="s">
        <v>71</v>
      </c>
      <c r="E12" s="17" t="s">
        <v>63</v>
      </c>
      <c r="F12" s="17" t="s">
        <v>72</v>
      </c>
      <c r="G12" s="17">
        <v>49.631962999999999</v>
      </c>
      <c r="H12" s="17">
        <v>5.2682979999999997</v>
      </c>
      <c r="I12" s="18">
        <v>219</v>
      </c>
      <c r="J12" s="17" t="s">
        <v>37</v>
      </c>
      <c r="K12" s="19" t="s">
        <v>65</v>
      </c>
      <c r="L12" s="17" t="s">
        <v>617</v>
      </c>
      <c r="M12" s="20">
        <v>45123</v>
      </c>
      <c r="N12" s="21">
        <v>0.85069444444444453</v>
      </c>
      <c r="O12" s="20">
        <v>45124</v>
      </c>
      <c r="P12" s="21">
        <v>0.33958333333333335</v>
      </c>
      <c r="Q12" s="17" t="s">
        <v>43</v>
      </c>
      <c r="R12" s="17" t="s">
        <v>44</v>
      </c>
      <c r="U12" s="17" t="s">
        <v>73</v>
      </c>
      <c r="V12" s="17">
        <v>1</v>
      </c>
      <c r="W12" s="17">
        <f>Table4[[#This Row],[Date_End]]-Table4[[#This Row],[Date_Start]]</f>
        <v>1</v>
      </c>
      <c r="X12" s="17">
        <f t="shared" si="0"/>
        <v>0</v>
      </c>
    </row>
    <row r="13" spans="1:28" s="17" customFormat="1" ht="15" customHeight="1" x14ac:dyDescent="0.3">
      <c r="A13" s="17" t="s">
        <v>31</v>
      </c>
      <c r="B13" s="17" t="s">
        <v>60</v>
      </c>
      <c r="C13" s="17" t="s">
        <v>61</v>
      </c>
      <c r="D13" s="17" t="s">
        <v>74</v>
      </c>
      <c r="E13" s="17" t="s">
        <v>63</v>
      </c>
      <c r="F13" s="17" t="s">
        <v>72</v>
      </c>
      <c r="G13" s="17">
        <v>49.631571000000001</v>
      </c>
      <c r="H13" s="17">
        <v>5.2685209999999998</v>
      </c>
      <c r="I13" s="18">
        <v>219</v>
      </c>
      <c r="J13" s="17" t="s">
        <v>37</v>
      </c>
      <c r="K13" s="19" t="s">
        <v>65</v>
      </c>
      <c r="L13" s="17" t="s">
        <v>618</v>
      </c>
      <c r="M13" s="20">
        <v>45123</v>
      </c>
      <c r="N13" s="21">
        <v>0.86111111111111116</v>
      </c>
      <c r="O13" s="20">
        <v>45124</v>
      </c>
      <c r="P13" s="21">
        <v>0.33958333333333335</v>
      </c>
      <c r="Q13" s="17" t="s">
        <v>43</v>
      </c>
      <c r="R13" s="17" t="s">
        <v>44</v>
      </c>
      <c r="U13" s="17" t="s">
        <v>75</v>
      </c>
      <c r="V13" s="17">
        <v>1</v>
      </c>
      <c r="W13" s="17">
        <f>Table4[[#This Row],[Date_End]]-Table4[[#This Row],[Date_Start]]</f>
        <v>1</v>
      </c>
      <c r="X13" s="17">
        <f t="shared" si="0"/>
        <v>0</v>
      </c>
    </row>
    <row r="14" spans="1:28" s="17" customFormat="1" ht="15" customHeight="1" x14ac:dyDescent="0.3">
      <c r="A14" s="17" t="s">
        <v>31</v>
      </c>
      <c r="B14" s="17" t="s">
        <v>60</v>
      </c>
      <c r="C14" s="17" t="s">
        <v>61</v>
      </c>
      <c r="D14" s="17" t="s">
        <v>76</v>
      </c>
      <c r="E14" s="17" t="s">
        <v>63</v>
      </c>
      <c r="F14" s="17" t="s">
        <v>64</v>
      </c>
      <c r="G14" s="22">
        <v>49.629860000000001</v>
      </c>
      <c r="H14" s="17">
        <v>5.2727069999999996</v>
      </c>
      <c r="I14" s="18">
        <v>219</v>
      </c>
      <c r="J14" s="17" t="s">
        <v>37</v>
      </c>
      <c r="K14" s="19" t="s">
        <v>65</v>
      </c>
      <c r="L14" s="17" t="s">
        <v>619</v>
      </c>
      <c r="M14" s="20">
        <v>45123</v>
      </c>
      <c r="N14" s="21">
        <v>0.91319444444444453</v>
      </c>
      <c r="O14" s="20">
        <v>45123</v>
      </c>
      <c r="P14" s="21">
        <v>0.94930555555555562</v>
      </c>
      <c r="Q14" s="17" t="s">
        <v>77</v>
      </c>
      <c r="R14" s="17" t="s">
        <v>66</v>
      </c>
      <c r="U14" s="17" t="s">
        <v>78</v>
      </c>
      <c r="V14" s="17">
        <v>1</v>
      </c>
      <c r="W14" s="17">
        <f>Table4[[#This Row],[Date_End]]-Table4[[#This Row],[Date_Start]]</f>
        <v>0</v>
      </c>
      <c r="X14" s="17">
        <f t="shared" si="0"/>
        <v>0</v>
      </c>
    </row>
    <row r="15" spans="1:28" s="17" customFormat="1" ht="15" customHeight="1" x14ac:dyDescent="0.3">
      <c r="A15" s="17" t="s">
        <v>31</v>
      </c>
      <c r="B15" s="17" t="s">
        <v>79</v>
      </c>
      <c r="C15" s="17" t="s">
        <v>80</v>
      </c>
      <c r="D15" s="17" t="s">
        <v>81</v>
      </c>
      <c r="E15" s="17" t="s">
        <v>82</v>
      </c>
      <c r="F15" s="17" t="s">
        <v>83</v>
      </c>
      <c r="G15" s="17">
        <v>47.459395999999998</v>
      </c>
      <c r="H15" s="17">
        <v>6.8592029999999999</v>
      </c>
      <c r="I15" s="18">
        <v>386</v>
      </c>
      <c r="J15" s="17" t="s">
        <v>84</v>
      </c>
      <c r="K15" s="19" t="s">
        <v>65</v>
      </c>
      <c r="L15" s="17" t="s">
        <v>620</v>
      </c>
      <c r="M15" s="20">
        <v>45141</v>
      </c>
      <c r="N15" s="21">
        <v>0.43055555555555558</v>
      </c>
      <c r="O15" s="20">
        <v>45141</v>
      </c>
      <c r="P15" s="21">
        <v>0.44444444444444442</v>
      </c>
      <c r="Q15" s="17" t="s">
        <v>77</v>
      </c>
      <c r="R15" s="17" t="s">
        <v>66</v>
      </c>
      <c r="U15" s="17" t="s">
        <v>85</v>
      </c>
      <c r="V15" s="17">
        <v>1</v>
      </c>
      <c r="W15" s="17">
        <f>Table4[[#This Row],[Date_End]]-Table4[[#This Row],[Date_Start]]</f>
        <v>0</v>
      </c>
      <c r="X15" s="17">
        <f t="shared" si="0"/>
        <v>1</v>
      </c>
      <c r="Y15" s="17">
        <v>1</v>
      </c>
    </row>
    <row r="16" spans="1:28" s="17" customFormat="1" ht="15" customHeight="1" x14ac:dyDescent="0.3">
      <c r="A16" s="17" t="s">
        <v>31</v>
      </c>
      <c r="B16" s="17" t="s">
        <v>79</v>
      </c>
      <c r="C16" s="17" t="s">
        <v>86</v>
      </c>
      <c r="D16" s="17" t="s">
        <v>87</v>
      </c>
      <c r="E16" s="17" t="s">
        <v>88</v>
      </c>
      <c r="F16" s="17" t="s">
        <v>89</v>
      </c>
      <c r="G16" s="17">
        <v>47.374358000000001</v>
      </c>
      <c r="H16" s="17">
        <v>6.6766019999999999</v>
      </c>
      <c r="I16" s="18">
        <v>447</v>
      </c>
      <c r="J16" s="17" t="s">
        <v>37</v>
      </c>
      <c r="K16" s="17" t="s">
        <v>65</v>
      </c>
      <c r="L16" s="17" t="s">
        <v>621</v>
      </c>
      <c r="M16" s="20">
        <v>45156</v>
      </c>
      <c r="N16" s="21">
        <v>0.76250000000000007</v>
      </c>
      <c r="O16" s="20">
        <v>45157</v>
      </c>
      <c r="P16" s="21">
        <v>0.42499999999999999</v>
      </c>
      <c r="Q16" s="17" t="s">
        <v>43</v>
      </c>
      <c r="R16" s="17" t="s">
        <v>40</v>
      </c>
      <c r="U16" s="17" t="s">
        <v>90</v>
      </c>
      <c r="V16" s="17">
        <v>1</v>
      </c>
      <c r="W16" s="17">
        <f>Table4[[#This Row],[Date_End]]-Table4[[#This Row],[Date_Start]]</f>
        <v>1</v>
      </c>
      <c r="X16" s="17">
        <f t="shared" si="0"/>
        <v>0</v>
      </c>
    </row>
    <row r="17" spans="1:24" s="17" customFormat="1" ht="15" customHeight="1" x14ac:dyDescent="0.3">
      <c r="A17" s="17" t="s">
        <v>31</v>
      </c>
      <c r="B17" s="17" t="s">
        <v>79</v>
      </c>
      <c r="C17" s="17" t="s">
        <v>86</v>
      </c>
      <c r="D17" s="17" t="s">
        <v>91</v>
      </c>
      <c r="E17" s="17" t="s">
        <v>88</v>
      </c>
      <c r="F17" s="17" t="s">
        <v>92</v>
      </c>
      <c r="G17" s="17">
        <v>47.374946000000001</v>
      </c>
      <c r="H17" s="17">
        <v>6.6764320000000001</v>
      </c>
      <c r="I17" s="18">
        <v>447</v>
      </c>
      <c r="J17" s="17" t="s">
        <v>37</v>
      </c>
      <c r="K17" s="17" t="s">
        <v>65</v>
      </c>
      <c r="L17" s="17" t="s">
        <v>622</v>
      </c>
      <c r="M17" s="20">
        <v>45156</v>
      </c>
      <c r="N17" s="21">
        <v>0.7715277777777777</v>
      </c>
      <c r="O17" s="20">
        <v>45157</v>
      </c>
      <c r="P17" s="21">
        <v>0.41944444444444445</v>
      </c>
      <c r="Q17" s="17" t="s">
        <v>43</v>
      </c>
      <c r="R17" s="17" t="s">
        <v>40</v>
      </c>
      <c r="U17" s="17" t="s">
        <v>93</v>
      </c>
      <c r="V17" s="17">
        <v>1</v>
      </c>
      <c r="W17" s="17">
        <f>Table4[[#This Row],[Date_End]]-Table4[[#This Row],[Date_Start]]</f>
        <v>1</v>
      </c>
      <c r="X17" s="17">
        <f t="shared" si="0"/>
        <v>0</v>
      </c>
    </row>
    <row r="18" spans="1:24" s="17" customFormat="1" ht="15" customHeight="1" x14ac:dyDescent="0.3">
      <c r="A18" s="17" t="s">
        <v>31</v>
      </c>
      <c r="B18" s="17" t="s">
        <v>79</v>
      </c>
      <c r="C18" s="17" t="s">
        <v>94</v>
      </c>
      <c r="D18" s="17" t="s">
        <v>95</v>
      </c>
      <c r="E18" s="17" t="s">
        <v>96</v>
      </c>
      <c r="F18" s="17" t="s">
        <v>97</v>
      </c>
      <c r="G18" s="17">
        <v>47.377755000000001</v>
      </c>
      <c r="H18" s="22">
        <v>6.4744299999999999</v>
      </c>
      <c r="I18" s="18">
        <v>297</v>
      </c>
      <c r="J18" s="17" t="s">
        <v>37</v>
      </c>
      <c r="K18" s="17" t="s">
        <v>65</v>
      </c>
      <c r="L18" s="17" t="s">
        <v>623</v>
      </c>
      <c r="M18" s="20">
        <v>45156</v>
      </c>
      <c r="N18" s="21">
        <v>0.80069444444444438</v>
      </c>
      <c r="O18" s="20">
        <v>45157</v>
      </c>
      <c r="P18" s="21">
        <v>0.3923611111111111</v>
      </c>
      <c r="Q18" s="17" t="s">
        <v>43</v>
      </c>
      <c r="R18" s="17" t="s">
        <v>98</v>
      </c>
      <c r="U18" s="17" t="s">
        <v>99</v>
      </c>
      <c r="V18" s="17">
        <v>1</v>
      </c>
      <c r="W18" s="17">
        <f>Table4[[#This Row],[Date_End]]-Table4[[#This Row],[Date_Start]]</f>
        <v>1</v>
      </c>
      <c r="X18" s="17">
        <f t="shared" si="0"/>
        <v>0</v>
      </c>
    </row>
    <row r="19" spans="1:24" s="17" customFormat="1" ht="15" customHeight="1" x14ac:dyDescent="0.3">
      <c r="A19" s="17" t="s">
        <v>31</v>
      </c>
      <c r="B19" s="17" t="s">
        <v>79</v>
      </c>
      <c r="C19" s="17" t="s">
        <v>94</v>
      </c>
      <c r="D19" s="17" t="s">
        <v>100</v>
      </c>
      <c r="E19" s="17" t="s">
        <v>96</v>
      </c>
      <c r="F19" s="17" t="s">
        <v>97</v>
      </c>
      <c r="G19" s="17">
        <v>47.377904999999998</v>
      </c>
      <c r="H19" s="17">
        <v>6.4746189999999997</v>
      </c>
      <c r="I19" s="18">
        <v>297</v>
      </c>
      <c r="J19" s="17" t="s">
        <v>37</v>
      </c>
      <c r="K19" s="17" t="s">
        <v>65</v>
      </c>
      <c r="L19" s="17" t="s">
        <v>624</v>
      </c>
      <c r="M19" s="20">
        <v>45156</v>
      </c>
      <c r="N19" s="21">
        <v>0.80694444444444446</v>
      </c>
      <c r="O19" s="20">
        <v>45157</v>
      </c>
      <c r="P19" s="21">
        <v>0.39583333333333331</v>
      </c>
      <c r="Q19" s="17" t="s">
        <v>43</v>
      </c>
      <c r="R19" s="17" t="s">
        <v>40</v>
      </c>
      <c r="U19" s="17" t="s">
        <v>101</v>
      </c>
      <c r="V19" s="17">
        <v>1</v>
      </c>
      <c r="W19" s="17">
        <f>Table4[[#This Row],[Date_End]]-Table4[[#This Row],[Date_Start]]</f>
        <v>1</v>
      </c>
      <c r="X19" s="17">
        <f t="shared" si="0"/>
        <v>0</v>
      </c>
    </row>
    <row r="20" spans="1:24" s="17" customFormat="1" ht="15" customHeight="1" x14ac:dyDescent="0.3">
      <c r="A20" s="17" t="s">
        <v>31</v>
      </c>
      <c r="B20" s="17" t="s">
        <v>79</v>
      </c>
      <c r="C20" s="17" t="s">
        <v>94</v>
      </c>
      <c r="D20" s="17" t="s">
        <v>102</v>
      </c>
      <c r="E20" s="17" t="s">
        <v>96</v>
      </c>
      <c r="F20" s="17" t="s">
        <v>97</v>
      </c>
      <c r="G20" s="22">
        <v>47.376010000000001</v>
      </c>
      <c r="H20" s="17">
        <v>6.4713260000000004</v>
      </c>
      <c r="I20" s="18">
        <v>297</v>
      </c>
      <c r="J20" s="17" t="s">
        <v>37</v>
      </c>
      <c r="K20" s="17" t="s">
        <v>65</v>
      </c>
      <c r="L20" s="17" t="s">
        <v>625</v>
      </c>
      <c r="M20" s="20">
        <v>45156</v>
      </c>
      <c r="N20" s="21">
        <v>0.81805555555555554</v>
      </c>
      <c r="O20" s="20">
        <v>45157</v>
      </c>
      <c r="P20" s="21">
        <v>0.39027777777777778</v>
      </c>
      <c r="Q20" s="17" t="s">
        <v>43</v>
      </c>
      <c r="R20" s="17" t="s">
        <v>40</v>
      </c>
      <c r="U20" s="17" t="s">
        <v>103</v>
      </c>
      <c r="V20" s="17">
        <v>1</v>
      </c>
      <c r="W20" s="17">
        <f>Table4[[#This Row],[Date_End]]-Table4[[#This Row],[Date_Start]]</f>
        <v>1</v>
      </c>
      <c r="X20" s="17">
        <f t="shared" si="0"/>
        <v>0</v>
      </c>
    </row>
    <row r="21" spans="1:24" s="17" customFormat="1" ht="15" customHeight="1" x14ac:dyDescent="0.3">
      <c r="A21" s="17" t="s">
        <v>31</v>
      </c>
      <c r="B21" s="17" t="s">
        <v>79</v>
      </c>
      <c r="C21" s="17" t="s">
        <v>104</v>
      </c>
      <c r="D21" s="17" t="s">
        <v>105</v>
      </c>
      <c r="E21" s="17" t="s">
        <v>106</v>
      </c>
      <c r="F21" s="17" t="s">
        <v>107</v>
      </c>
      <c r="G21" s="17">
        <v>47.354869000000001</v>
      </c>
      <c r="H21" s="17">
        <v>6.3888759999999998</v>
      </c>
      <c r="I21" s="18">
        <v>356</v>
      </c>
      <c r="J21" s="17" t="s">
        <v>37</v>
      </c>
      <c r="K21" s="17" t="s">
        <v>65</v>
      </c>
      <c r="L21" s="17" t="s">
        <v>626</v>
      </c>
      <c r="M21" s="20">
        <v>45156</v>
      </c>
      <c r="N21" s="21">
        <v>0.83124999999999993</v>
      </c>
      <c r="O21" s="20">
        <v>45157</v>
      </c>
      <c r="P21" s="21">
        <v>0.3840277777777778</v>
      </c>
      <c r="Q21" s="17" t="s">
        <v>43</v>
      </c>
      <c r="R21" s="17" t="s">
        <v>40</v>
      </c>
      <c r="U21" s="17" t="s">
        <v>108</v>
      </c>
      <c r="V21" s="17">
        <v>1</v>
      </c>
      <c r="W21" s="17">
        <f>Table4[[#This Row],[Date_End]]-Table4[[#This Row],[Date_Start]]</f>
        <v>1</v>
      </c>
      <c r="X21" s="17">
        <f t="shared" si="0"/>
        <v>0</v>
      </c>
    </row>
    <row r="22" spans="1:24" s="17" customFormat="1" ht="15" customHeight="1" x14ac:dyDescent="0.3">
      <c r="A22" s="17" t="s">
        <v>31</v>
      </c>
      <c r="B22" s="17" t="s">
        <v>79</v>
      </c>
      <c r="C22" s="17" t="s">
        <v>104</v>
      </c>
      <c r="D22" s="17" t="s">
        <v>109</v>
      </c>
      <c r="E22" s="17" t="s">
        <v>106</v>
      </c>
      <c r="F22" s="17" t="s">
        <v>107</v>
      </c>
      <c r="G22" s="17">
        <v>47.354899000000003</v>
      </c>
      <c r="H22" s="17">
        <v>6.3889370000000003</v>
      </c>
      <c r="I22" s="18">
        <v>356</v>
      </c>
      <c r="J22" s="17" t="s">
        <v>37</v>
      </c>
      <c r="K22" s="17" t="s">
        <v>65</v>
      </c>
      <c r="L22" s="17" t="s">
        <v>627</v>
      </c>
      <c r="M22" s="20">
        <v>45156</v>
      </c>
      <c r="N22" s="21">
        <v>0.83194444444444438</v>
      </c>
      <c r="O22" s="20">
        <v>45157</v>
      </c>
      <c r="P22" s="21">
        <v>0.37638888888888888</v>
      </c>
      <c r="Q22" s="17" t="s">
        <v>43</v>
      </c>
      <c r="R22" s="17" t="s">
        <v>98</v>
      </c>
      <c r="U22" s="17" t="s">
        <v>110</v>
      </c>
      <c r="V22" s="17">
        <v>1</v>
      </c>
      <c r="W22" s="17">
        <f>Table4[[#This Row],[Date_End]]-Table4[[#This Row],[Date_Start]]</f>
        <v>1</v>
      </c>
      <c r="X22" s="17">
        <f t="shared" si="0"/>
        <v>0</v>
      </c>
    </row>
    <row r="23" spans="1:24" s="17" customFormat="1" ht="15" customHeight="1" x14ac:dyDescent="0.3">
      <c r="A23" s="17" t="s">
        <v>31</v>
      </c>
      <c r="B23" s="17" t="s">
        <v>79</v>
      </c>
      <c r="C23" s="17" t="s">
        <v>104</v>
      </c>
      <c r="D23" s="17" t="s">
        <v>111</v>
      </c>
      <c r="E23" s="17" t="s">
        <v>106</v>
      </c>
      <c r="F23" s="17" t="s">
        <v>107</v>
      </c>
      <c r="G23" s="17">
        <v>47.355995999999998</v>
      </c>
      <c r="H23" s="17">
        <v>6.3913019999999996</v>
      </c>
      <c r="I23" s="18">
        <v>356</v>
      </c>
      <c r="J23" s="17" t="s">
        <v>37</v>
      </c>
      <c r="K23" s="17" t="s">
        <v>65</v>
      </c>
      <c r="L23" s="17" t="s">
        <v>628</v>
      </c>
      <c r="M23" s="20">
        <v>45156</v>
      </c>
      <c r="N23" s="21">
        <v>0.84027777777777779</v>
      </c>
      <c r="O23" s="20">
        <v>45157</v>
      </c>
      <c r="P23" s="21">
        <v>0.37083333333333335</v>
      </c>
      <c r="Q23" s="17" t="s">
        <v>43</v>
      </c>
      <c r="R23" s="17" t="s">
        <v>40</v>
      </c>
      <c r="U23" s="17" t="s">
        <v>112</v>
      </c>
      <c r="V23" s="17">
        <v>1</v>
      </c>
      <c r="W23" s="17">
        <f>Table4[[#This Row],[Date_End]]-Table4[[#This Row],[Date_Start]]</f>
        <v>1</v>
      </c>
      <c r="X23" s="17">
        <f t="shared" si="0"/>
        <v>0</v>
      </c>
    </row>
    <row r="24" spans="1:24" s="17" customFormat="1" ht="15" customHeight="1" x14ac:dyDescent="0.3">
      <c r="A24" s="17" t="s">
        <v>31</v>
      </c>
      <c r="B24" s="17" t="s">
        <v>79</v>
      </c>
      <c r="C24" s="17" t="s">
        <v>113</v>
      </c>
      <c r="D24" s="17" t="s">
        <v>114</v>
      </c>
      <c r="E24" s="17" t="s">
        <v>115</v>
      </c>
      <c r="F24" s="17" t="s">
        <v>116</v>
      </c>
      <c r="G24" s="22">
        <v>47.364449999999998</v>
      </c>
      <c r="H24" s="17">
        <v>6.4429489999999996</v>
      </c>
      <c r="I24" s="18">
        <v>308</v>
      </c>
      <c r="J24" s="17" t="s">
        <v>117</v>
      </c>
      <c r="K24" s="17" t="s">
        <v>65</v>
      </c>
      <c r="L24" s="17" t="s">
        <v>629</v>
      </c>
      <c r="M24" s="20">
        <v>45156</v>
      </c>
      <c r="N24" s="21">
        <v>0.85833333333333339</v>
      </c>
      <c r="O24" s="20">
        <v>45157</v>
      </c>
      <c r="P24" s="21">
        <v>0.35833333333333334</v>
      </c>
      <c r="Q24" s="17" t="s">
        <v>118</v>
      </c>
      <c r="R24" s="17" t="s">
        <v>40</v>
      </c>
      <c r="U24" s="17" t="s">
        <v>119</v>
      </c>
      <c r="V24" s="17">
        <v>1</v>
      </c>
      <c r="W24" s="17">
        <f>Table4[[#This Row],[Date_End]]-Table4[[#This Row],[Date_Start]]</f>
        <v>1</v>
      </c>
      <c r="X24" s="17">
        <f t="shared" si="0"/>
        <v>0</v>
      </c>
    </row>
    <row r="25" spans="1:24" s="17" customFormat="1" ht="15" customHeight="1" x14ac:dyDescent="0.3">
      <c r="A25" s="17" t="s">
        <v>31</v>
      </c>
      <c r="B25" s="17" t="s">
        <v>79</v>
      </c>
      <c r="C25" s="17" t="s">
        <v>113</v>
      </c>
      <c r="D25" s="17" t="s">
        <v>120</v>
      </c>
      <c r="E25" s="17" t="s">
        <v>115</v>
      </c>
      <c r="F25" s="17" t="s">
        <v>116</v>
      </c>
      <c r="G25" s="17">
        <v>47.364804999999997</v>
      </c>
      <c r="H25" s="17">
        <v>6.4425160000000004</v>
      </c>
      <c r="I25" s="18">
        <v>308</v>
      </c>
      <c r="J25" s="17" t="s">
        <v>117</v>
      </c>
      <c r="K25" s="17" t="s">
        <v>65</v>
      </c>
      <c r="L25" s="17" t="s">
        <v>630</v>
      </c>
      <c r="M25" s="20">
        <v>45156</v>
      </c>
      <c r="N25" s="21">
        <v>0.94791666666666663</v>
      </c>
      <c r="O25" s="20">
        <v>45157</v>
      </c>
      <c r="P25" s="21">
        <v>0.96180555555555547</v>
      </c>
      <c r="Q25" s="17" t="s">
        <v>77</v>
      </c>
      <c r="R25" s="17" t="s">
        <v>40</v>
      </c>
      <c r="U25" s="17" t="s">
        <v>121</v>
      </c>
      <c r="V25" s="17">
        <v>1</v>
      </c>
      <c r="W25" s="17">
        <v>0</v>
      </c>
      <c r="X25" s="17">
        <f t="shared" si="0"/>
        <v>0</v>
      </c>
    </row>
    <row r="26" spans="1:24" s="17" customFormat="1" ht="15" customHeight="1" x14ac:dyDescent="0.3">
      <c r="A26" s="17" t="s">
        <v>31</v>
      </c>
      <c r="B26" s="17" t="s">
        <v>122</v>
      </c>
      <c r="C26" s="17" t="s">
        <v>123</v>
      </c>
      <c r="D26" s="17" t="s">
        <v>124</v>
      </c>
      <c r="E26" s="17" t="s">
        <v>125</v>
      </c>
      <c r="F26" s="17" t="s">
        <v>126</v>
      </c>
      <c r="G26" s="17">
        <v>46.569791000000002</v>
      </c>
      <c r="H26" s="17">
        <v>5.768313</v>
      </c>
      <c r="I26" s="18">
        <v>664</v>
      </c>
      <c r="J26" s="17" t="s">
        <v>127</v>
      </c>
      <c r="K26" s="19" t="s">
        <v>38</v>
      </c>
      <c r="L26" s="17" t="s">
        <v>631</v>
      </c>
      <c r="M26" s="20">
        <v>45112</v>
      </c>
      <c r="N26" s="21">
        <v>0.76250000000000007</v>
      </c>
      <c r="O26" s="20">
        <v>45113</v>
      </c>
      <c r="P26" s="21">
        <v>0.30833333333333335</v>
      </c>
      <c r="Q26" s="17" t="s">
        <v>43</v>
      </c>
      <c r="R26" s="17" t="s">
        <v>66</v>
      </c>
      <c r="U26" s="17" t="s">
        <v>128</v>
      </c>
      <c r="V26" s="17">
        <v>1</v>
      </c>
      <c r="W26" s="17">
        <f>Table4[[#This Row],[Date_End]]-Table4[[#This Row],[Date_Start]]</f>
        <v>1</v>
      </c>
      <c r="X26" s="17">
        <f t="shared" si="0"/>
        <v>0</v>
      </c>
    </row>
    <row r="27" spans="1:24" s="17" customFormat="1" ht="15" customHeight="1" x14ac:dyDescent="0.3">
      <c r="A27" s="17" t="s">
        <v>31</v>
      </c>
      <c r="B27" s="17" t="s">
        <v>122</v>
      </c>
      <c r="C27" s="17" t="s">
        <v>123</v>
      </c>
      <c r="D27" s="17" t="s">
        <v>129</v>
      </c>
      <c r="E27" s="17" t="s">
        <v>125</v>
      </c>
      <c r="F27" s="17" t="s">
        <v>126</v>
      </c>
      <c r="G27" s="17">
        <v>46.569800999999998</v>
      </c>
      <c r="H27" s="22">
        <v>5.7683799999999996</v>
      </c>
      <c r="I27" s="18">
        <v>664</v>
      </c>
      <c r="J27" s="17" t="s">
        <v>127</v>
      </c>
      <c r="K27" s="19" t="s">
        <v>38</v>
      </c>
      <c r="L27" s="17" t="s">
        <v>632</v>
      </c>
      <c r="M27" s="20">
        <v>45112</v>
      </c>
      <c r="N27" s="21">
        <v>0.76666666666666661</v>
      </c>
      <c r="O27" s="20">
        <v>45113</v>
      </c>
      <c r="P27" s="21">
        <v>0.3125</v>
      </c>
      <c r="Q27" s="17" t="s">
        <v>43</v>
      </c>
      <c r="R27" s="17" t="s">
        <v>44</v>
      </c>
      <c r="U27" s="17" t="s">
        <v>130</v>
      </c>
      <c r="V27" s="17">
        <v>1</v>
      </c>
      <c r="W27" s="17">
        <f>Table4[[#This Row],[Date_End]]-Table4[[#This Row],[Date_Start]]</f>
        <v>1</v>
      </c>
      <c r="X27" s="17">
        <f t="shared" si="0"/>
        <v>0</v>
      </c>
    </row>
    <row r="28" spans="1:24" s="17" customFormat="1" ht="15" customHeight="1" x14ac:dyDescent="0.3">
      <c r="A28" s="17" t="s">
        <v>31</v>
      </c>
      <c r="B28" s="17" t="s">
        <v>122</v>
      </c>
      <c r="C28" s="17" t="s">
        <v>123</v>
      </c>
      <c r="D28" s="17" t="s">
        <v>131</v>
      </c>
      <c r="E28" s="17" t="s">
        <v>125</v>
      </c>
      <c r="F28" s="17" t="s">
        <v>126</v>
      </c>
      <c r="G28" s="22">
        <v>46.569789999999998</v>
      </c>
      <c r="H28" s="17">
        <v>5.7685420000000001</v>
      </c>
      <c r="I28" s="18">
        <v>664</v>
      </c>
      <c r="J28" s="17" t="s">
        <v>127</v>
      </c>
      <c r="K28" s="19" t="s">
        <v>38</v>
      </c>
      <c r="L28" s="17" t="s">
        <v>633</v>
      </c>
      <c r="M28" s="20">
        <v>45112</v>
      </c>
      <c r="N28" s="21">
        <v>0.76527777777777783</v>
      </c>
      <c r="O28" s="20">
        <v>45113</v>
      </c>
      <c r="P28" s="21">
        <v>0.30833333333333335</v>
      </c>
      <c r="Q28" s="17" t="s">
        <v>43</v>
      </c>
      <c r="R28" s="17" t="s">
        <v>40</v>
      </c>
      <c r="U28" s="17" t="s">
        <v>132</v>
      </c>
      <c r="V28" s="17">
        <v>1</v>
      </c>
      <c r="W28" s="17">
        <f>Table4[[#This Row],[Date_End]]-Table4[[#This Row],[Date_Start]]</f>
        <v>1</v>
      </c>
      <c r="X28" s="17">
        <f t="shared" si="0"/>
        <v>0</v>
      </c>
    </row>
    <row r="29" spans="1:24" s="17" customFormat="1" ht="15" customHeight="1" x14ac:dyDescent="0.3">
      <c r="A29" s="17" t="s">
        <v>31</v>
      </c>
      <c r="B29" s="17" t="s">
        <v>122</v>
      </c>
      <c r="C29" s="17" t="s">
        <v>123</v>
      </c>
      <c r="D29" s="17" t="s">
        <v>133</v>
      </c>
      <c r="E29" s="17" t="s">
        <v>125</v>
      </c>
      <c r="F29" s="17" t="s">
        <v>126</v>
      </c>
      <c r="G29" s="17">
        <v>46.569681000000003</v>
      </c>
      <c r="H29" s="17">
        <v>5.7683520000000001</v>
      </c>
      <c r="I29" s="18">
        <v>664</v>
      </c>
      <c r="J29" s="17" t="s">
        <v>127</v>
      </c>
      <c r="K29" s="19" t="s">
        <v>38</v>
      </c>
      <c r="L29" s="17" t="s">
        <v>634</v>
      </c>
      <c r="M29" s="20">
        <v>45112</v>
      </c>
      <c r="N29" s="21">
        <v>0.77222222222222225</v>
      </c>
      <c r="O29" s="20">
        <v>45113</v>
      </c>
      <c r="P29" s="21">
        <v>0.30277777777777776</v>
      </c>
      <c r="Q29" s="17" t="s">
        <v>43</v>
      </c>
      <c r="R29" s="17" t="s">
        <v>40</v>
      </c>
      <c r="U29" s="17" t="s">
        <v>797</v>
      </c>
      <c r="V29" s="17">
        <v>1</v>
      </c>
      <c r="W29" s="17">
        <f>Table4[[#This Row],[Date_End]]-Table4[[#This Row],[Date_Start]]</f>
        <v>1</v>
      </c>
      <c r="X29" s="17">
        <f t="shared" si="0"/>
        <v>0</v>
      </c>
    </row>
    <row r="30" spans="1:24" s="17" customFormat="1" ht="15" customHeight="1" x14ac:dyDescent="0.3">
      <c r="A30" s="17" t="s">
        <v>31</v>
      </c>
      <c r="B30" s="17" t="s">
        <v>122</v>
      </c>
      <c r="C30" s="17" t="s">
        <v>134</v>
      </c>
      <c r="D30" s="17" t="s">
        <v>135</v>
      </c>
      <c r="E30" s="17" t="s">
        <v>136</v>
      </c>
      <c r="F30" s="17" t="s">
        <v>137</v>
      </c>
      <c r="G30" s="17">
        <v>46.655602999999999</v>
      </c>
      <c r="H30" s="17">
        <v>5.6002739999999998</v>
      </c>
      <c r="I30" s="18">
        <v>525</v>
      </c>
      <c r="J30" s="17" t="s">
        <v>37</v>
      </c>
      <c r="K30" s="19" t="s">
        <v>65</v>
      </c>
      <c r="L30" s="17" t="s">
        <v>635</v>
      </c>
      <c r="M30" s="20">
        <v>45113</v>
      </c>
      <c r="N30" s="21">
        <v>0.82152777777777775</v>
      </c>
      <c r="O30" s="20">
        <v>45114</v>
      </c>
      <c r="P30" s="21">
        <v>0.33611111111111108</v>
      </c>
      <c r="Q30" s="17" t="s">
        <v>43</v>
      </c>
      <c r="R30" s="17" t="s">
        <v>44</v>
      </c>
      <c r="U30" s="17" t="s">
        <v>798</v>
      </c>
      <c r="V30" s="17">
        <v>1</v>
      </c>
      <c r="W30" s="17">
        <f>Table4[[#This Row],[Date_End]]-Table4[[#This Row],[Date_Start]]</f>
        <v>1</v>
      </c>
      <c r="X30" s="17">
        <f t="shared" si="0"/>
        <v>0</v>
      </c>
    </row>
    <row r="31" spans="1:24" s="17" customFormat="1" ht="15" customHeight="1" x14ac:dyDescent="0.3">
      <c r="A31" s="17" t="s">
        <v>31</v>
      </c>
      <c r="B31" s="17" t="s">
        <v>122</v>
      </c>
      <c r="C31" s="17" t="s">
        <v>134</v>
      </c>
      <c r="D31" s="17" t="s">
        <v>138</v>
      </c>
      <c r="E31" s="17" t="s">
        <v>136</v>
      </c>
      <c r="F31" s="17" t="s">
        <v>137</v>
      </c>
      <c r="G31" s="17">
        <v>46.655351000000003</v>
      </c>
      <c r="H31" s="17">
        <v>5.6003550000000004</v>
      </c>
      <c r="I31" s="18">
        <v>525</v>
      </c>
      <c r="J31" s="17" t="s">
        <v>37</v>
      </c>
      <c r="K31" s="19" t="s">
        <v>65</v>
      </c>
      <c r="L31" s="17" t="s">
        <v>636</v>
      </c>
      <c r="M31" s="20">
        <v>45113</v>
      </c>
      <c r="N31" s="21">
        <v>0.82638888888888884</v>
      </c>
      <c r="O31" s="20">
        <v>45114</v>
      </c>
      <c r="P31" s="21">
        <v>0.33611111111111108</v>
      </c>
      <c r="Q31" s="17" t="s">
        <v>43</v>
      </c>
      <c r="R31" s="17" t="s">
        <v>66</v>
      </c>
      <c r="U31" s="17" t="s">
        <v>139</v>
      </c>
      <c r="V31" s="17">
        <v>1</v>
      </c>
      <c r="W31" s="17">
        <f>Table4[[#This Row],[Date_End]]-Table4[[#This Row],[Date_Start]]</f>
        <v>1</v>
      </c>
      <c r="X31" s="17">
        <f t="shared" si="0"/>
        <v>0</v>
      </c>
    </row>
    <row r="32" spans="1:24" s="17" customFormat="1" ht="15" customHeight="1" x14ac:dyDescent="0.3">
      <c r="A32" s="17" t="s">
        <v>31</v>
      </c>
      <c r="B32" s="17" t="s">
        <v>122</v>
      </c>
      <c r="C32" s="17" t="s">
        <v>134</v>
      </c>
      <c r="D32" s="17" t="s">
        <v>140</v>
      </c>
      <c r="E32" s="17" t="s">
        <v>136</v>
      </c>
      <c r="F32" s="17" t="s">
        <v>141</v>
      </c>
      <c r="G32" s="17">
        <v>46.655555</v>
      </c>
      <c r="H32" s="17">
        <v>5.603745</v>
      </c>
      <c r="I32" s="18">
        <v>525</v>
      </c>
      <c r="J32" s="17" t="s">
        <v>37</v>
      </c>
      <c r="K32" s="19" t="s">
        <v>65</v>
      </c>
      <c r="L32" s="17" t="s">
        <v>637</v>
      </c>
      <c r="M32" s="20">
        <v>45113</v>
      </c>
      <c r="N32" s="21">
        <v>0.83819444444444446</v>
      </c>
      <c r="O32" s="20">
        <v>45114</v>
      </c>
      <c r="P32" s="21">
        <v>0.34583333333333338</v>
      </c>
      <c r="Q32" s="17" t="s">
        <v>43</v>
      </c>
      <c r="R32" s="17" t="s">
        <v>44</v>
      </c>
      <c r="U32" s="17" t="s">
        <v>142</v>
      </c>
      <c r="V32" s="17">
        <v>1</v>
      </c>
      <c r="W32" s="17">
        <f>Table4[[#This Row],[Date_End]]-Table4[[#This Row],[Date_Start]]</f>
        <v>1</v>
      </c>
      <c r="X32" s="17">
        <f t="shared" si="0"/>
        <v>0</v>
      </c>
    </row>
    <row r="33" spans="1:25" s="17" customFormat="1" ht="15" customHeight="1" x14ac:dyDescent="0.3">
      <c r="A33" s="17" t="s">
        <v>31</v>
      </c>
      <c r="B33" s="17" t="s">
        <v>122</v>
      </c>
      <c r="C33" s="17" t="s">
        <v>134</v>
      </c>
      <c r="D33" s="17" t="s">
        <v>143</v>
      </c>
      <c r="E33" s="17" t="s">
        <v>136</v>
      </c>
      <c r="F33" s="17" t="s">
        <v>141</v>
      </c>
      <c r="G33" s="17">
        <v>46.655518000000001</v>
      </c>
      <c r="H33" s="17">
        <v>5.603567</v>
      </c>
      <c r="I33" s="18">
        <v>525</v>
      </c>
      <c r="J33" s="17" t="s">
        <v>37</v>
      </c>
      <c r="K33" s="19" t="s">
        <v>65</v>
      </c>
      <c r="L33" s="17" t="s">
        <v>638</v>
      </c>
      <c r="M33" s="20">
        <v>45113</v>
      </c>
      <c r="N33" s="21">
        <v>0.84375</v>
      </c>
      <c r="O33" s="20">
        <v>45114</v>
      </c>
      <c r="P33" s="21">
        <v>0.34652777777777777</v>
      </c>
      <c r="Q33" s="17" t="s">
        <v>43</v>
      </c>
      <c r="R33" s="17" t="s">
        <v>44</v>
      </c>
      <c r="U33" s="17" t="s">
        <v>144</v>
      </c>
      <c r="V33" s="17">
        <v>1</v>
      </c>
      <c r="W33" s="17">
        <f>Table4[[#This Row],[Date_End]]-Table4[[#This Row],[Date_Start]]</f>
        <v>1</v>
      </c>
      <c r="X33" s="17">
        <f t="shared" si="0"/>
        <v>0</v>
      </c>
    </row>
    <row r="34" spans="1:25" s="17" customFormat="1" ht="15" customHeight="1" x14ac:dyDescent="0.3">
      <c r="A34" s="17" t="s">
        <v>31</v>
      </c>
      <c r="B34" s="17" t="s">
        <v>122</v>
      </c>
      <c r="C34" s="17" t="s">
        <v>145</v>
      </c>
      <c r="D34" s="17" t="s">
        <v>146</v>
      </c>
      <c r="E34" s="17" t="s">
        <v>147</v>
      </c>
      <c r="F34" s="17" t="s">
        <v>148</v>
      </c>
      <c r="G34" s="17">
        <v>46.923191000000003</v>
      </c>
      <c r="H34" s="17">
        <v>5.7804289999999998</v>
      </c>
      <c r="I34" s="18">
        <v>423</v>
      </c>
      <c r="J34" s="17" t="s">
        <v>37</v>
      </c>
      <c r="K34" s="19" t="s">
        <v>65</v>
      </c>
      <c r="L34" s="17" t="s">
        <v>639</v>
      </c>
      <c r="M34" s="20">
        <v>45114</v>
      </c>
      <c r="N34" s="21">
        <v>0.76180555555555562</v>
      </c>
      <c r="O34" s="20">
        <v>45115</v>
      </c>
      <c r="P34" s="21">
        <v>0.32708333333333334</v>
      </c>
      <c r="Q34" s="17" t="s">
        <v>43</v>
      </c>
      <c r="R34" s="17" t="s">
        <v>44</v>
      </c>
      <c r="U34" s="17" t="s">
        <v>794</v>
      </c>
      <c r="V34" s="17">
        <v>1</v>
      </c>
      <c r="W34" s="17">
        <f>Table4[[#This Row],[Date_End]]-Table4[[#This Row],[Date_Start]]</f>
        <v>1</v>
      </c>
      <c r="X34" s="17">
        <f t="shared" si="0"/>
        <v>0</v>
      </c>
    </row>
    <row r="35" spans="1:25" s="17" customFormat="1" ht="15" customHeight="1" x14ac:dyDescent="0.3">
      <c r="A35" s="17" t="s">
        <v>31</v>
      </c>
      <c r="B35" s="17" t="s">
        <v>122</v>
      </c>
      <c r="C35" s="17" t="s">
        <v>145</v>
      </c>
      <c r="D35" s="17" t="s">
        <v>149</v>
      </c>
      <c r="E35" s="17" t="s">
        <v>147</v>
      </c>
      <c r="F35" s="17" t="s">
        <v>148</v>
      </c>
      <c r="G35" s="17">
        <v>46.923105</v>
      </c>
      <c r="H35" s="17">
        <v>5.7804739999999999</v>
      </c>
      <c r="I35" s="18">
        <v>423</v>
      </c>
      <c r="J35" s="17" t="s">
        <v>37</v>
      </c>
      <c r="K35" s="19" t="s">
        <v>65</v>
      </c>
      <c r="L35" s="17" t="s">
        <v>640</v>
      </c>
      <c r="M35" s="20">
        <v>45114</v>
      </c>
      <c r="N35" s="21">
        <v>0.76527777777777783</v>
      </c>
      <c r="O35" s="20">
        <v>45115</v>
      </c>
      <c r="P35" s="21">
        <v>0.32708333333333334</v>
      </c>
      <c r="Q35" s="17" t="s">
        <v>43</v>
      </c>
      <c r="R35" s="17" t="s">
        <v>40</v>
      </c>
      <c r="U35" s="17" t="s">
        <v>150</v>
      </c>
      <c r="V35" s="17">
        <v>1</v>
      </c>
      <c r="W35" s="17">
        <f>Table4[[#This Row],[Date_End]]-Table4[[#This Row],[Date_Start]]</f>
        <v>1</v>
      </c>
      <c r="X35" s="17">
        <f t="shared" si="0"/>
        <v>0</v>
      </c>
    </row>
    <row r="36" spans="1:25" s="17" customFormat="1" ht="15" customHeight="1" x14ac:dyDescent="0.3">
      <c r="A36" s="17" t="s">
        <v>31</v>
      </c>
      <c r="B36" s="17" t="s">
        <v>122</v>
      </c>
      <c r="C36" s="17" t="s">
        <v>145</v>
      </c>
      <c r="D36" s="17" t="s">
        <v>151</v>
      </c>
      <c r="E36" s="17" t="s">
        <v>147</v>
      </c>
      <c r="F36" s="17" t="s">
        <v>152</v>
      </c>
      <c r="G36" s="17">
        <v>46.921004000000003</v>
      </c>
      <c r="H36" s="17">
        <v>5.7797010000000002</v>
      </c>
      <c r="I36" s="18">
        <v>423</v>
      </c>
      <c r="J36" s="17" t="s">
        <v>37</v>
      </c>
      <c r="K36" s="19" t="s">
        <v>65</v>
      </c>
      <c r="L36" s="17" t="s">
        <v>641</v>
      </c>
      <c r="M36" s="20">
        <v>45114</v>
      </c>
      <c r="N36" s="21">
        <v>0.77708333333333324</v>
      </c>
      <c r="O36" s="20">
        <v>45115</v>
      </c>
      <c r="P36" s="21">
        <v>0.33194444444444443</v>
      </c>
      <c r="Q36" s="17" t="s">
        <v>43</v>
      </c>
      <c r="R36" s="17" t="s">
        <v>44</v>
      </c>
      <c r="U36" s="17" t="s">
        <v>153</v>
      </c>
      <c r="V36" s="17">
        <v>1</v>
      </c>
      <c r="W36" s="17">
        <f>Table4[[#This Row],[Date_End]]-Table4[[#This Row],[Date_Start]]</f>
        <v>1</v>
      </c>
      <c r="X36" s="17">
        <f t="shared" si="0"/>
        <v>3</v>
      </c>
      <c r="Y36" s="17">
        <v>3</v>
      </c>
    </row>
    <row r="37" spans="1:25" s="17" customFormat="1" ht="15" customHeight="1" x14ac:dyDescent="0.3">
      <c r="A37" s="17" t="s">
        <v>31</v>
      </c>
      <c r="B37" s="17" t="s">
        <v>122</v>
      </c>
      <c r="C37" s="17" t="s">
        <v>145</v>
      </c>
      <c r="D37" s="17" t="s">
        <v>154</v>
      </c>
      <c r="E37" s="17" t="s">
        <v>147</v>
      </c>
      <c r="F37" s="17" t="s">
        <v>152</v>
      </c>
      <c r="G37" s="17">
        <v>46.920954000000002</v>
      </c>
      <c r="H37" s="17">
        <v>5.7799269999999998</v>
      </c>
      <c r="I37" s="18">
        <v>423</v>
      </c>
      <c r="J37" s="17" t="s">
        <v>37</v>
      </c>
      <c r="K37" s="19" t="s">
        <v>65</v>
      </c>
      <c r="L37" s="17" t="s">
        <v>642</v>
      </c>
      <c r="M37" s="20">
        <v>45114</v>
      </c>
      <c r="N37" s="21">
        <v>0.78125</v>
      </c>
      <c r="O37" s="20">
        <v>45115</v>
      </c>
      <c r="P37" s="21">
        <v>0.3347222222222222</v>
      </c>
      <c r="Q37" s="17" t="s">
        <v>43</v>
      </c>
      <c r="R37" s="17" t="s">
        <v>44</v>
      </c>
      <c r="U37" s="17" t="s">
        <v>155</v>
      </c>
      <c r="V37" s="17">
        <v>1</v>
      </c>
      <c r="W37" s="17">
        <f>Table4[[#This Row],[Date_End]]-Table4[[#This Row],[Date_Start]]</f>
        <v>1</v>
      </c>
      <c r="X37" s="17">
        <f t="shared" si="0"/>
        <v>0</v>
      </c>
    </row>
    <row r="38" spans="1:25" s="17" customFormat="1" ht="15" customHeight="1" x14ac:dyDescent="0.3">
      <c r="A38" s="17" t="s">
        <v>31</v>
      </c>
      <c r="B38" s="17" t="s">
        <v>122</v>
      </c>
      <c r="C38" s="17" t="s">
        <v>145</v>
      </c>
      <c r="D38" s="17" t="s">
        <v>156</v>
      </c>
      <c r="E38" s="17" t="s">
        <v>147</v>
      </c>
      <c r="F38" s="17" t="s">
        <v>148</v>
      </c>
      <c r="G38" s="17">
        <v>46.923166000000002</v>
      </c>
      <c r="H38" s="22">
        <v>5.7804900000000004</v>
      </c>
      <c r="I38" s="18">
        <v>423</v>
      </c>
      <c r="J38" s="17" t="s">
        <v>37</v>
      </c>
      <c r="K38" s="19" t="s">
        <v>65</v>
      </c>
      <c r="L38" s="17" t="s">
        <v>643</v>
      </c>
      <c r="M38" s="20">
        <v>45114</v>
      </c>
      <c r="N38" s="21">
        <v>0.95138888888888884</v>
      </c>
      <c r="O38" s="20">
        <v>45114</v>
      </c>
      <c r="P38" s="21">
        <v>0.96527777777777779</v>
      </c>
      <c r="Q38" s="17" t="s">
        <v>77</v>
      </c>
      <c r="R38" s="17" t="s">
        <v>40</v>
      </c>
      <c r="U38" s="17" t="s">
        <v>795</v>
      </c>
      <c r="V38" s="17">
        <v>1</v>
      </c>
      <c r="W38" s="17">
        <f>Table4[[#This Row],[Date_End]]-Table4[[#This Row],[Date_Start]]</f>
        <v>0</v>
      </c>
      <c r="X38" s="17">
        <f t="shared" si="0"/>
        <v>2</v>
      </c>
      <c r="Y38" s="17">
        <v>2</v>
      </c>
    </row>
    <row r="39" spans="1:25" s="17" customFormat="1" ht="15" customHeight="1" x14ac:dyDescent="0.3">
      <c r="A39" s="17" t="s">
        <v>31</v>
      </c>
      <c r="B39" s="17" t="s">
        <v>157</v>
      </c>
      <c r="C39" s="17" t="s">
        <v>158</v>
      </c>
      <c r="D39" s="17" t="s">
        <v>159</v>
      </c>
      <c r="E39" s="17" t="s">
        <v>160</v>
      </c>
      <c r="F39" s="17" t="s">
        <v>161</v>
      </c>
      <c r="G39" s="17">
        <v>47.836882000000003</v>
      </c>
      <c r="H39" s="17">
        <v>5.6731090000000002</v>
      </c>
      <c r="I39" s="18">
        <v>243</v>
      </c>
      <c r="J39" s="17" t="s">
        <v>37</v>
      </c>
      <c r="K39" s="19" t="s">
        <v>65</v>
      </c>
      <c r="L39" s="17" t="s">
        <v>644</v>
      </c>
      <c r="M39" s="20">
        <v>45149</v>
      </c>
      <c r="N39" s="21">
        <v>0.71875</v>
      </c>
      <c r="O39" s="20">
        <v>45150</v>
      </c>
      <c r="P39" s="21">
        <v>0.39930555555555558</v>
      </c>
      <c r="Q39" s="17" t="s">
        <v>43</v>
      </c>
      <c r="R39" s="17" t="s">
        <v>44</v>
      </c>
      <c r="U39" s="17" t="s">
        <v>796</v>
      </c>
      <c r="V39" s="17">
        <v>1</v>
      </c>
      <c r="W39" s="17">
        <f>Table4[[#This Row],[Date_End]]-Table4[[#This Row],[Date_Start]]</f>
        <v>1</v>
      </c>
      <c r="X39" s="17">
        <f t="shared" si="0"/>
        <v>0</v>
      </c>
    </row>
    <row r="40" spans="1:25" s="17" customFormat="1" ht="15" customHeight="1" x14ac:dyDescent="0.3">
      <c r="A40" s="17" t="s">
        <v>31</v>
      </c>
      <c r="B40" s="17" t="s">
        <v>157</v>
      </c>
      <c r="C40" s="17" t="s">
        <v>158</v>
      </c>
      <c r="D40" s="17" t="s">
        <v>162</v>
      </c>
      <c r="E40" s="17" t="s">
        <v>160</v>
      </c>
      <c r="F40" s="17" t="s">
        <v>161</v>
      </c>
      <c r="G40" s="17">
        <v>47.836582</v>
      </c>
      <c r="H40" s="17">
        <v>5.672466</v>
      </c>
      <c r="I40" s="18">
        <v>243</v>
      </c>
      <c r="J40" s="17" t="s">
        <v>37</v>
      </c>
      <c r="K40" s="19" t="s">
        <v>65</v>
      </c>
      <c r="L40" s="17" t="s">
        <v>645</v>
      </c>
      <c r="M40" s="20">
        <v>45149</v>
      </c>
      <c r="N40" s="21">
        <v>0.72361111111111109</v>
      </c>
      <c r="O40" s="20">
        <v>45150</v>
      </c>
      <c r="P40" s="21">
        <v>0.40277777777777773</v>
      </c>
      <c r="Q40" s="17" t="s">
        <v>43</v>
      </c>
      <c r="R40" s="17" t="s">
        <v>44</v>
      </c>
      <c r="U40" s="17" t="s">
        <v>163</v>
      </c>
      <c r="V40" s="17">
        <v>1</v>
      </c>
      <c r="W40" s="17">
        <f>Table4[[#This Row],[Date_End]]-Table4[[#This Row],[Date_Start]]</f>
        <v>1</v>
      </c>
      <c r="X40" s="17">
        <f t="shared" si="0"/>
        <v>2</v>
      </c>
      <c r="Y40" s="17">
        <v>2</v>
      </c>
    </row>
    <row r="41" spans="1:25" s="17" customFormat="1" ht="15" customHeight="1" x14ac:dyDescent="0.3">
      <c r="A41" s="17" t="s">
        <v>31</v>
      </c>
      <c r="B41" s="17" t="s">
        <v>157</v>
      </c>
      <c r="C41" s="17" t="s">
        <v>164</v>
      </c>
      <c r="D41" s="17" t="s">
        <v>165</v>
      </c>
      <c r="E41" s="17" t="s">
        <v>166</v>
      </c>
      <c r="F41" s="17" t="s">
        <v>97</v>
      </c>
      <c r="G41" s="17">
        <v>47.941045000000003</v>
      </c>
      <c r="H41" s="22">
        <v>5.8344199999999997</v>
      </c>
      <c r="I41" s="18">
        <v>265</v>
      </c>
      <c r="J41" s="17" t="s">
        <v>37</v>
      </c>
      <c r="K41" s="19" t="s">
        <v>65</v>
      </c>
      <c r="L41" s="17" t="s">
        <v>646</v>
      </c>
      <c r="M41" s="20">
        <v>45149</v>
      </c>
      <c r="N41" s="21">
        <v>0.77638888888888891</v>
      </c>
      <c r="O41" s="20">
        <v>45150</v>
      </c>
      <c r="P41" s="21">
        <v>0.37152777777777773</v>
      </c>
      <c r="Q41" s="17" t="s">
        <v>43</v>
      </c>
      <c r="R41" s="17" t="s">
        <v>44</v>
      </c>
      <c r="U41" s="17" t="s">
        <v>167</v>
      </c>
      <c r="V41" s="17">
        <v>1</v>
      </c>
      <c r="W41" s="17">
        <f>Table4[[#This Row],[Date_End]]-Table4[[#This Row],[Date_Start]]</f>
        <v>1</v>
      </c>
      <c r="X41" s="17">
        <f t="shared" si="0"/>
        <v>6</v>
      </c>
      <c r="Y41" s="17">
        <v>6</v>
      </c>
    </row>
    <row r="42" spans="1:25" s="17" customFormat="1" ht="15" customHeight="1" x14ac:dyDescent="0.3">
      <c r="A42" s="17" t="s">
        <v>31</v>
      </c>
      <c r="B42" s="17" t="s">
        <v>168</v>
      </c>
      <c r="C42" s="17" t="s">
        <v>169</v>
      </c>
      <c r="D42" s="17" t="s">
        <v>170</v>
      </c>
      <c r="E42" s="17" t="s">
        <v>171</v>
      </c>
      <c r="F42" s="17" t="s">
        <v>172</v>
      </c>
      <c r="G42" s="17">
        <v>48.415711000000002</v>
      </c>
      <c r="H42" s="17">
        <v>6.0581940000000003</v>
      </c>
      <c r="I42" s="18">
        <v>495</v>
      </c>
      <c r="J42" s="17" t="s">
        <v>37</v>
      </c>
      <c r="K42" s="19" t="s">
        <v>65</v>
      </c>
      <c r="L42" s="17" t="s">
        <v>647</v>
      </c>
      <c r="M42" s="20">
        <v>45127</v>
      </c>
      <c r="N42" s="21">
        <v>0.55763888888888891</v>
      </c>
      <c r="O42" s="20">
        <v>45127</v>
      </c>
      <c r="P42" s="21">
        <v>0.40277777777777773</v>
      </c>
      <c r="Q42" s="17" t="s">
        <v>39</v>
      </c>
      <c r="R42" s="17" t="s">
        <v>40</v>
      </c>
      <c r="S42" s="17" t="s">
        <v>791</v>
      </c>
      <c r="U42" s="17" t="s">
        <v>173</v>
      </c>
      <c r="V42" s="17">
        <v>1</v>
      </c>
      <c r="W42" s="17">
        <f>Table4[[#This Row],[Date_End]]-Table4[[#This Row],[Date_Start]]</f>
        <v>0</v>
      </c>
      <c r="X42" s="17">
        <f t="shared" si="0"/>
        <v>0</v>
      </c>
    </row>
    <row r="43" spans="1:25" s="17" customFormat="1" ht="15" customHeight="1" x14ac:dyDescent="0.3">
      <c r="A43" s="17" t="s">
        <v>31</v>
      </c>
      <c r="B43" s="17" t="s">
        <v>168</v>
      </c>
      <c r="C43" s="17" t="s">
        <v>169</v>
      </c>
      <c r="D43" s="17" t="s">
        <v>174</v>
      </c>
      <c r="E43" s="17" t="s">
        <v>171</v>
      </c>
      <c r="F43" s="17" t="s">
        <v>175</v>
      </c>
      <c r="G43" s="17">
        <v>48.415374999999997</v>
      </c>
      <c r="H43" s="17">
        <v>6.0573579999999998</v>
      </c>
      <c r="I43" s="18">
        <v>495</v>
      </c>
      <c r="J43" s="17" t="s">
        <v>37</v>
      </c>
      <c r="K43" s="19" t="s">
        <v>65</v>
      </c>
      <c r="L43" s="17" t="s">
        <v>648</v>
      </c>
      <c r="M43" s="20">
        <v>45127</v>
      </c>
      <c r="N43" s="21">
        <v>0.57013888888888886</v>
      </c>
      <c r="O43" s="20">
        <v>45127</v>
      </c>
      <c r="P43" s="21">
        <v>0.39583333333333331</v>
      </c>
      <c r="Q43" s="17" t="s">
        <v>43</v>
      </c>
      <c r="R43" s="17" t="s">
        <v>40</v>
      </c>
      <c r="U43" s="17" t="s">
        <v>176</v>
      </c>
      <c r="V43" s="17">
        <v>1</v>
      </c>
      <c r="W43" s="17">
        <f>Table4[[#This Row],[Date_End]]-Table4[[#This Row],[Date_Start]]</f>
        <v>0</v>
      </c>
      <c r="X43" s="17">
        <f t="shared" si="0"/>
        <v>0</v>
      </c>
    </row>
    <row r="44" spans="1:25" s="17" customFormat="1" ht="15" customHeight="1" x14ac:dyDescent="0.3">
      <c r="A44" s="17" t="s">
        <v>31</v>
      </c>
      <c r="B44" s="17" t="s">
        <v>168</v>
      </c>
      <c r="C44" s="17" t="s">
        <v>169</v>
      </c>
      <c r="D44" s="17" t="s">
        <v>177</v>
      </c>
      <c r="E44" s="17" t="s">
        <v>171</v>
      </c>
      <c r="F44" s="17" t="s">
        <v>178</v>
      </c>
      <c r="G44" s="17">
        <v>48.416364999999999</v>
      </c>
      <c r="H44" s="17">
        <v>6.055485</v>
      </c>
      <c r="I44" s="18">
        <v>495</v>
      </c>
      <c r="J44" s="17" t="s">
        <v>37</v>
      </c>
      <c r="K44" s="19" t="s">
        <v>65</v>
      </c>
      <c r="L44" s="17" t="s">
        <v>649</v>
      </c>
      <c r="M44" s="20">
        <v>45127</v>
      </c>
      <c r="N44" s="21">
        <v>0.57916666666666672</v>
      </c>
      <c r="O44" s="20">
        <v>45127</v>
      </c>
      <c r="P44" s="21">
        <v>0.39097222222222222</v>
      </c>
      <c r="Q44" s="17" t="s">
        <v>43</v>
      </c>
      <c r="R44" s="17" t="s">
        <v>40</v>
      </c>
      <c r="U44" s="17" t="s">
        <v>179</v>
      </c>
      <c r="V44" s="17">
        <v>1</v>
      </c>
      <c r="W44" s="17">
        <f>Table4[[#This Row],[Date_End]]-Table4[[#This Row],[Date_Start]]</f>
        <v>0</v>
      </c>
      <c r="X44" s="17">
        <f t="shared" si="0"/>
        <v>2</v>
      </c>
      <c r="Y44" s="17">
        <v>2</v>
      </c>
    </row>
    <row r="45" spans="1:25" s="17" customFormat="1" ht="15" customHeight="1" x14ac:dyDescent="0.3">
      <c r="A45" s="17" t="s">
        <v>31</v>
      </c>
      <c r="B45" s="17" t="s">
        <v>168</v>
      </c>
      <c r="C45" s="17" t="s">
        <v>180</v>
      </c>
      <c r="D45" s="17" t="s">
        <v>181</v>
      </c>
      <c r="E45" s="17" t="s">
        <v>182</v>
      </c>
      <c r="F45" s="17" t="s">
        <v>183</v>
      </c>
      <c r="G45" s="17">
        <v>48.651991000000002</v>
      </c>
      <c r="H45" s="17">
        <v>6.0405860000000002</v>
      </c>
      <c r="I45" s="18">
        <v>329</v>
      </c>
      <c r="J45" s="17" t="s">
        <v>184</v>
      </c>
      <c r="K45" s="19" t="s">
        <v>65</v>
      </c>
      <c r="L45" s="17" t="s">
        <v>650</v>
      </c>
      <c r="M45" s="20">
        <v>45126</v>
      </c>
      <c r="N45" s="21">
        <v>0.82777777777777783</v>
      </c>
      <c r="O45" s="20">
        <v>45127</v>
      </c>
      <c r="P45" s="21">
        <v>0.33749999999999997</v>
      </c>
      <c r="Q45" s="17" t="s">
        <v>43</v>
      </c>
      <c r="R45" s="17" t="s">
        <v>40</v>
      </c>
      <c r="T45" s="17" t="s">
        <v>185</v>
      </c>
      <c r="U45" s="17" t="s">
        <v>186</v>
      </c>
      <c r="V45" s="17">
        <v>1</v>
      </c>
      <c r="W45" s="17">
        <f>Table4[[#This Row],[Date_End]]-Table4[[#This Row],[Date_Start]]</f>
        <v>1</v>
      </c>
      <c r="X45" s="17">
        <f t="shared" si="0"/>
        <v>0</v>
      </c>
    </row>
    <row r="46" spans="1:25" s="17" customFormat="1" ht="15" customHeight="1" x14ac:dyDescent="0.3">
      <c r="A46" s="17" t="s">
        <v>31</v>
      </c>
      <c r="B46" s="17" t="s">
        <v>168</v>
      </c>
      <c r="C46" s="17" t="s">
        <v>180</v>
      </c>
      <c r="D46" s="17" t="s">
        <v>187</v>
      </c>
      <c r="E46" s="17" t="s">
        <v>182</v>
      </c>
      <c r="F46" s="17" t="s">
        <v>183</v>
      </c>
      <c r="G46" s="17">
        <v>48.651528999999996</v>
      </c>
      <c r="H46" s="17">
        <v>6.0416889999999999</v>
      </c>
      <c r="I46" s="18">
        <v>350</v>
      </c>
      <c r="J46" s="17" t="s">
        <v>184</v>
      </c>
      <c r="K46" s="19" t="s">
        <v>65</v>
      </c>
      <c r="L46" s="17" t="s">
        <v>651</v>
      </c>
      <c r="M46" s="20">
        <v>45126</v>
      </c>
      <c r="N46" s="21">
        <v>0.85138888888888886</v>
      </c>
      <c r="O46" s="20">
        <v>45127</v>
      </c>
      <c r="P46" s="21">
        <v>0.3444444444444445</v>
      </c>
      <c r="Q46" s="17" t="s">
        <v>43</v>
      </c>
      <c r="R46" s="17" t="s">
        <v>40</v>
      </c>
      <c r="U46" s="17" t="s">
        <v>188</v>
      </c>
      <c r="V46" s="17">
        <v>1</v>
      </c>
      <c r="W46" s="17">
        <f>Table4[[#This Row],[Date_End]]-Table4[[#This Row],[Date_Start]]</f>
        <v>1</v>
      </c>
      <c r="X46" s="17">
        <f t="shared" si="0"/>
        <v>0</v>
      </c>
    </row>
    <row r="47" spans="1:25" s="17" customFormat="1" ht="15" customHeight="1" x14ac:dyDescent="0.3">
      <c r="A47" s="17" t="s">
        <v>31</v>
      </c>
      <c r="B47" s="17" t="s">
        <v>168</v>
      </c>
      <c r="C47" s="17" t="s">
        <v>180</v>
      </c>
      <c r="D47" s="17" t="s">
        <v>189</v>
      </c>
      <c r="E47" s="17" t="s">
        <v>182</v>
      </c>
      <c r="F47" s="17" t="s">
        <v>183</v>
      </c>
      <c r="G47" s="17">
        <v>48.651102000000002</v>
      </c>
      <c r="H47" s="17">
        <v>6.042211</v>
      </c>
      <c r="I47" s="18">
        <v>350</v>
      </c>
      <c r="J47" s="17" t="s">
        <v>184</v>
      </c>
      <c r="K47" s="19" t="s">
        <v>65</v>
      </c>
      <c r="L47" s="17" t="s">
        <v>652</v>
      </c>
      <c r="M47" s="20">
        <v>45126</v>
      </c>
      <c r="N47" s="21">
        <v>0.85555555555555562</v>
      </c>
      <c r="O47" s="20">
        <v>45127</v>
      </c>
      <c r="P47" s="21">
        <v>0.34652777777777777</v>
      </c>
      <c r="Q47" s="17" t="s">
        <v>43</v>
      </c>
      <c r="R47" s="17" t="s">
        <v>40</v>
      </c>
      <c r="U47" s="17" t="s">
        <v>190</v>
      </c>
      <c r="V47" s="17">
        <v>1</v>
      </c>
      <c r="W47" s="17">
        <f>Table4[[#This Row],[Date_End]]-Table4[[#This Row],[Date_Start]]</f>
        <v>1</v>
      </c>
      <c r="X47" s="17">
        <f t="shared" si="0"/>
        <v>0</v>
      </c>
    </row>
    <row r="48" spans="1:25" s="17" customFormat="1" ht="15" customHeight="1" x14ac:dyDescent="0.3">
      <c r="A48" s="17" t="s">
        <v>31</v>
      </c>
      <c r="B48" s="17" t="s">
        <v>168</v>
      </c>
      <c r="C48" s="17" t="s">
        <v>180</v>
      </c>
      <c r="D48" s="17" t="s">
        <v>191</v>
      </c>
      <c r="E48" s="17" t="s">
        <v>182</v>
      </c>
      <c r="F48" s="17" t="s">
        <v>183</v>
      </c>
      <c r="G48" s="17">
        <v>48.650467999999996</v>
      </c>
      <c r="H48" s="17">
        <v>6.042446</v>
      </c>
      <c r="I48" s="18">
        <v>350</v>
      </c>
      <c r="J48" s="17" t="s">
        <v>184</v>
      </c>
      <c r="K48" s="19" t="s">
        <v>65</v>
      </c>
      <c r="L48" s="17" t="s">
        <v>653</v>
      </c>
      <c r="M48" s="20">
        <v>45126</v>
      </c>
      <c r="N48" s="21">
        <v>0.85625000000000007</v>
      </c>
      <c r="O48" s="20">
        <v>45127</v>
      </c>
      <c r="P48" s="21">
        <v>0.33888888888888885</v>
      </c>
      <c r="Q48" s="17" t="s">
        <v>43</v>
      </c>
      <c r="R48" s="17" t="s">
        <v>44</v>
      </c>
      <c r="U48" s="17" t="s">
        <v>192</v>
      </c>
      <c r="V48" s="17">
        <v>1</v>
      </c>
      <c r="W48" s="17">
        <f>Table4[[#This Row],[Date_End]]-Table4[[#This Row],[Date_Start]]</f>
        <v>1</v>
      </c>
      <c r="X48" s="17">
        <f t="shared" si="0"/>
        <v>0</v>
      </c>
    </row>
    <row r="49" spans="1:25" s="17" customFormat="1" ht="15" customHeight="1" x14ac:dyDescent="0.3">
      <c r="A49" s="17" t="s">
        <v>31</v>
      </c>
      <c r="B49" s="17" t="s">
        <v>193</v>
      </c>
      <c r="C49" s="17" t="s">
        <v>194</v>
      </c>
      <c r="D49" s="17" t="s">
        <v>195</v>
      </c>
      <c r="E49" s="17" t="s">
        <v>196</v>
      </c>
      <c r="F49" s="17" t="s">
        <v>197</v>
      </c>
      <c r="G49" s="17">
        <v>49.571724000000003</v>
      </c>
      <c r="H49" s="22">
        <v>5.3894080000000004</v>
      </c>
      <c r="I49" s="18">
        <v>232</v>
      </c>
      <c r="J49" s="17" t="s">
        <v>127</v>
      </c>
      <c r="K49" s="19" t="s">
        <v>65</v>
      </c>
      <c r="L49" s="17" t="s">
        <v>654</v>
      </c>
      <c r="M49" s="20">
        <v>45124</v>
      </c>
      <c r="N49" s="21">
        <v>0.50208333333333333</v>
      </c>
      <c r="O49" s="20">
        <v>45124</v>
      </c>
      <c r="P49" s="21">
        <v>0.3972222222222222</v>
      </c>
      <c r="Q49" s="17" t="s">
        <v>43</v>
      </c>
      <c r="R49" s="17" t="s">
        <v>66</v>
      </c>
      <c r="U49" s="17" t="s">
        <v>198</v>
      </c>
      <c r="V49" s="17">
        <v>1</v>
      </c>
      <c r="W49" s="17">
        <f>Table4[[#This Row],[Date_End]]-Table4[[#This Row],[Date_Start]]</f>
        <v>0</v>
      </c>
      <c r="X49" s="17">
        <f t="shared" si="0"/>
        <v>0</v>
      </c>
    </row>
    <row r="50" spans="1:25" s="17" customFormat="1" ht="15" customHeight="1" x14ac:dyDescent="0.3">
      <c r="A50" s="17" t="s">
        <v>31</v>
      </c>
      <c r="B50" s="17" t="s">
        <v>193</v>
      </c>
      <c r="C50" s="17" t="s">
        <v>194</v>
      </c>
      <c r="D50" s="17" t="s">
        <v>199</v>
      </c>
      <c r="E50" s="17" t="s">
        <v>196</v>
      </c>
      <c r="F50" s="17" t="s">
        <v>200</v>
      </c>
      <c r="G50" s="17">
        <v>49.566076000000002</v>
      </c>
      <c r="H50" s="22">
        <v>5.392061</v>
      </c>
      <c r="I50" s="18">
        <v>216</v>
      </c>
      <c r="J50" s="17" t="s">
        <v>37</v>
      </c>
      <c r="K50" s="19" t="s">
        <v>65</v>
      </c>
      <c r="L50" s="17" t="s">
        <v>655</v>
      </c>
      <c r="M50" s="20">
        <v>45123</v>
      </c>
      <c r="N50" s="21">
        <v>0.77083333333333337</v>
      </c>
      <c r="O50" s="20">
        <v>45124</v>
      </c>
      <c r="P50" s="21">
        <v>0.40625</v>
      </c>
      <c r="Q50" s="17" t="s">
        <v>43</v>
      </c>
      <c r="R50" s="17" t="s">
        <v>66</v>
      </c>
      <c r="U50" s="17" t="s">
        <v>201</v>
      </c>
      <c r="V50" s="17">
        <v>1</v>
      </c>
      <c r="W50" s="17">
        <f>Table4[[#This Row],[Date_End]]-Table4[[#This Row],[Date_Start]]</f>
        <v>1</v>
      </c>
      <c r="X50" s="17">
        <f t="shared" si="0"/>
        <v>0</v>
      </c>
    </row>
    <row r="51" spans="1:25" s="17" customFormat="1" ht="15" customHeight="1" x14ac:dyDescent="0.3">
      <c r="A51" s="17" t="s">
        <v>31</v>
      </c>
      <c r="B51" s="17" t="s">
        <v>193</v>
      </c>
      <c r="C51" s="17" t="s">
        <v>202</v>
      </c>
      <c r="D51" s="17" t="s">
        <v>203</v>
      </c>
      <c r="E51" s="17" t="s">
        <v>204</v>
      </c>
      <c r="F51" s="17" t="s">
        <v>205</v>
      </c>
      <c r="G51" s="17">
        <v>49.562581000000002</v>
      </c>
      <c r="H51" s="17">
        <v>5.4266189999999996</v>
      </c>
      <c r="I51" s="18">
        <v>237</v>
      </c>
      <c r="J51" s="17" t="s">
        <v>37</v>
      </c>
      <c r="K51" s="19" t="s">
        <v>65</v>
      </c>
      <c r="L51" s="17" t="s">
        <v>656</v>
      </c>
      <c r="M51" s="20">
        <v>45123</v>
      </c>
      <c r="N51" s="21">
        <v>0.78472222222222221</v>
      </c>
      <c r="O51" s="20">
        <v>45124</v>
      </c>
      <c r="P51" s="21">
        <v>0.40972222222222227</v>
      </c>
      <c r="Q51" s="17" t="s">
        <v>43</v>
      </c>
      <c r="R51" s="17" t="s">
        <v>40</v>
      </c>
      <c r="U51" s="17" t="s">
        <v>206</v>
      </c>
      <c r="V51" s="17">
        <v>1</v>
      </c>
      <c r="W51" s="17">
        <f>Table4[[#This Row],[Date_End]]-Table4[[#This Row],[Date_Start]]</f>
        <v>1</v>
      </c>
      <c r="X51" s="17">
        <f t="shared" si="0"/>
        <v>1</v>
      </c>
      <c r="Y51" s="17">
        <v>1</v>
      </c>
    </row>
    <row r="52" spans="1:25" s="17" customFormat="1" ht="15" customHeight="1" x14ac:dyDescent="0.3">
      <c r="A52" s="17" t="s">
        <v>31</v>
      </c>
      <c r="B52" s="17" t="s">
        <v>207</v>
      </c>
      <c r="C52" s="17" t="s">
        <v>208</v>
      </c>
      <c r="D52" s="17" t="s">
        <v>209</v>
      </c>
      <c r="E52" s="17" t="s">
        <v>210</v>
      </c>
      <c r="F52" s="17" t="s">
        <v>211</v>
      </c>
      <c r="G52" s="17">
        <v>49.453881000000003</v>
      </c>
      <c r="H52" s="17">
        <v>6.3451389999999996</v>
      </c>
      <c r="I52" s="18">
        <v>286</v>
      </c>
      <c r="J52" s="17" t="s">
        <v>37</v>
      </c>
      <c r="K52" s="19" t="s">
        <v>65</v>
      </c>
      <c r="L52" s="17" t="s">
        <v>657</v>
      </c>
      <c r="M52" s="20">
        <v>45124</v>
      </c>
      <c r="N52" s="21">
        <v>0.81319444444444444</v>
      </c>
      <c r="O52" s="20">
        <v>45125</v>
      </c>
      <c r="P52" s="21">
        <v>0.35625000000000001</v>
      </c>
      <c r="Q52" s="17" t="s">
        <v>43</v>
      </c>
      <c r="R52" s="17" t="s">
        <v>40</v>
      </c>
      <c r="U52" s="17" t="s">
        <v>212</v>
      </c>
      <c r="V52" s="17">
        <v>1</v>
      </c>
      <c r="W52" s="17">
        <f>Table4[[#This Row],[Date_End]]-Table4[[#This Row],[Date_Start]]</f>
        <v>1</v>
      </c>
      <c r="X52" s="17">
        <f t="shared" si="0"/>
        <v>0</v>
      </c>
    </row>
    <row r="53" spans="1:25" s="17" customFormat="1" ht="15" customHeight="1" x14ac:dyDescent="0.3">
      <c r="A53" s="17" t="s">
        <v>31</v>
      </c>
      <c r="B53" s="17" t="s">
        <v>207</v>
      </c>
      <c r="C53" s="17" t="s">
        <v>208</v>
      </c>
      <c r="D53" s="17" t="s">
        <v>213</v>
      </c>
      <c r="E53" s="17" t="s">
        <v>210</v>
      </c>
      <c r="F53" s="17" t="s">
        <v>211</v>
      </c>
      <c r="G53" s="17">
        <v>49.453721000000002</v>
      </c>
      <c r="H53" s="17">
        <v>6.3445309999999999</v>
      </c>
      <c r="I53" s="18">
        <v>286</v>
      </c>
      <c r="J53" s="17" t="s">
        <v>37</v>
      </c>
      <c r="K53" s="19" t="s">
        <v>65</v>
      </c>
      <c r="L53" s="17" t="s">
        <v>658</v>
      </c>
      <c r="M53" s="20">
        <v>45124</v>
      </c>
      <c r="N53" s="21">
        <v>0.81458333333333333</v>
      </c>
      <c r="O53" s="20">
        <v>45125</v>
      </c>
      <c r="P53" s="21">
        <v>0.35833333333333334</v>
      </c>
      <c r="Q53" s="17" t="s">
        <v>43</v>
      </c>
      <c r="R53" s="17" t="s">
        <v>40</v>
      </c>
      <c r="U53" s="17" t="s">
        <v>214</v>
      </c>
      <c r="V53" s="17">
        <v>1</v>
      </c>
      <c r="W53" s="17">
        <f>Table4[[#This Row],[Date_End]]-Table4[[#This Row],[Date_Start]]</f>
        <v>1</v>
      </c>
      <c r="X53" s="17">
        <f t="shared" si="0"/>
        <v>0</v>
      </c>
    </row>
    <row r="54" spans="1:25" s="17" customFormat="1" ht="15" customHeight="1" x14ac:dyDescent="0.3">
      <c r="A54" s="17" t="s">
        <v>31</v>
      </c>
      <c r="B54" s="17" t="s">
        <v>207</v>
      </c>
      <c r="C54" s="17" t="s">
        <v>208</v>
      </c>
      <c r="D54" s="17" t="s">
        <v>215</v>
      </c>
      <c r="E54" s="17" t="s">
        <v>210</v>
      </c>
      <c r="F54" s="17" t="s">
        <v>216</v>
      </c>
      <c r="G54" s="17">
        <v>49.452021000000002</v>
      </c>
      <c r="H54" s="17">
        <v>6.3482370000000001</v>
      </c>
      <c r="I54" s="18">
        <v>286</v>
      </c>
      <c r="J54" s="17" t="s">
        <v>37</v>
      </c>
      <c r="K54" s="19" t="s">
        <v>65</v>
      </c>
      <c r="L54" s="17" t="s">
        <v>659</v>
      </c>
      <c r="M54" s="20">
        <v>45124</v>
      </c>
      <c r="N54" s="21">
        <v>0.82500000000000007</v>
      </c>
      <c r="O54" s="20">
        <v>45125</v>
      </c>
      <c r="P54" s="21">
        <v>0.35347222222222219</v>
      </c>
      <c r="Q54" s="17" t="s">
        <v>43</v>
      </c>
      <c r="R54" s="17" t="s">
        <v>44</v>
      </c>
      <c r="U54" s="17" t="s">
        <v>217</v>
      </c>
      <c r="V54" s="17">
        <v>1</v>
      </c>
      <c r="W54" s="17">
        <f>Table4[[#This Row],[Date_End]]-Table4[[#This Row],[Date_Start]]</f>
        <v>1</v>
      </c>
      <c r="X54" s="17">
        <f t="shared" si="0"/>
        <v>0</v>
      </c>
    </row>
    <row r="55" spans="1:25" s="17" customFormat="1" ht="15" customHeight="1" x14ac:dyDescent="0.3">
      <c r="A55" s="17" t="s">
        <v>31</v>
      </c>
      <c r="B55" s="17" t="s">
        <v>207</v>
      </c>
      <c r="C55" s="17" t="s">
        <v>208</v>
      </c>
      <c r="D55" s="17" t="s">
        <v>218</v>
      </c>
      <c r="E55" s="17" t="s">
        <v>210</v>
      </c>
      <c r="F55" s="17" t="s">
        <v>219</v>
      </c>
      <c r="G55" s="17">
        <v>49.453868999999997</v>
      </c>
      <c r="H55" s="17">
        <v>6.3457179999999997</v>
      </c>
      <c r="I55" s="18">
        <v>286</v>
      </c>
      <c r="J55" s="17" t="s">
        <v>37</v>
      </c>
      <c r="K55" s="19" t="s">
        <v>65</v>
      </c>
      <c r="L55" s="17" t="s">
        <v>660</v>
      </c>
      <c r="M55" s="20">
        <v>45124</v>
      </c>
      <c r="N55" s="21">
        <v>0.97638888888888886</v>
      </c>
      <c r="O55" s="20">
        <v>45125</v>
      </c>
      <c r="P55" s="21">
        <v>3.472222222222222E-3</v>
      </c>
      <c r="Q55" s="17" t="s">
        <v>77</v>
      </c>
      <c r="R55" s="17" t="s">
        <v>40</v>
      </c>
      <c r="U55" s="17" t="s">
        <v>220</v>
      </c>
      <c r="V55" s="17">
        <v>1</v>
      </c>
      <c r="W55" s="17">
        <f>Table4[[#This Row],[Date_End]]-Table4[[#This Row],[Date_Start]]</f>
        <v>1</v>
      </c>
      <c r="X55" s="17">
        <f t="shared" si="0"/>
        <v>0</v>
      </c>
    </row>
    <row r="56" spans="1:25" s="17" customFormat="1" ht="15" customHeight="1" x14ac:dyDescent="0.3">
      <c r="A56" s="17" t="s">
        <v>31</v>
      </c>
      <c r="B56" s="17" t="s">
        <v>207</v>
      </c>
      <c r="C56" s="17" t="s">
        <v>221</v>
      </c>
      <c r="D56" s="17" t="s">
        <v>222</v>
      </c>
      <c r="E56" s="17" t="s">
        <v>210</v>
      </c>
      <c r="F56" s="17" t="s">
        <v>223</v>
      </c>
      <c r="G56" s="17">
        <v>49.448374999999999</v>
      </c>
      <c r="H56" s="17">
        <v>6.3546180000000003</v>
      </c>
      <c r="I56" s="18">
        <v>160</v>
      </c>
      <c r="J56" s="17" t="s">
        <v>117</v>
      </c>
      <c r="K56" s="19" t="s">
        <v>65</v>
      </c>
      <c r="L56" s="17" t="s">
        <v>661</v>
      </c>
      <c r="M56" s="20">
        <v>45124</v>
      </c>
      <c r="N56" s="21">
        <v>0.84236111111111101</v>
      </c>
      <c r="O56" s="20">
        <v>45125</v>
      </c>
      <c r="P56" s="21">
        <v>0.32777777777777778</v>
      </c>
      <c r="Q56" s="17" t="s">
        <v>43</v>
      </c>
      <c r="R56" s="17" t="s">
        <v>40</v>
      </c>
      <c r="U56" s="17" t="s">
        <v>224</v>
      </c>
      <c r="V56" s="17">
        <v>1</v>
      </c>
      <c r="W56" s="17">
        <f>Table4[[#This Row],[Date_End]]-Table4[[#This Row],[Date_Start]]</f>
        <v>1</v>
      </c>
      <c r="X56" s="17">
        <f t="shared" si="0"/>
        <v>0</v>
      </c>
    </row>
    <row r="57" spans="1:25" s="17" customFormat="1" ht="15" customHeight="1" x14ac:dyDescent="0.3">
      <c r="A57" s="17" t="s">
        <v>31</v>
      </c>
      <c r="B57" s="17" t="s">
        <v>207</v>
      </c>
      <c r="C57" s="17" t="s">
        <v>221</v>
      </c>
      <c r="D57" s="17" t="s">
        <v>225</v>
      </c>
      <c r="E57" s="17" t="s">
        <v>210</v>
      </c>
      <c r="F57" s="17" t="s">
        <v>223</v>
      </c>
      <c r="G57" s="17">
        <v>49.449489</v>
      </c>
      <c r="H57" s="17">
        <v>6.3539919999999999</v>
      </c>
      <c r="I57" s="18">
        <v>160</v>
      </c>
      <c r="J57" s="17" t="s">
        <v>117</v>
      </c>
      <c r="K57" s="19" t="s">
        <v>65</v>
      </c>
      <c r="L57" s="17" t="s">
        <v>662</v>
      </c>
      <c r="M57" s="20">
        <v>45124</v>
      </c>
      <c r="N57" s="21">
        <v>0.84791666666666676</v>
      </c>
      <c r="O57" s="20">
        <v>45125</v>
      </c>
      <c r="P57" s="21">
        <v>0.3298611111111111</v>
      </c>
      <c r="Q57" s="17" t="s">
        <v>43</v>
      </c>
      <c r="R57" s="17" t="s">
        <v>40</v>
      </c>
      <c r="U57" s="17" t="s">
        <v>226</v>
      </c>
      <c r="V57" s="17">
        <v>1</v>
      </c>
      <c r="W57" s="17">
        <f>Table4[[#This Row],[Date_End]]-Table4[[#This Row],[Date_Start]]</f>
        <v>1</v>
      </c>
      <c r="X57" s="17">
        <f t="shared" si="0"/>
        <v>0</v>
      </c>
    </row>
    <row r="58" spans="1:25" s="17" customFormat="1" ht="15" customHeight="1" x14ac:dyDescent="0.3">
      <c r="A58" s="17" t="s">
        <v>31</v>
      </c>
      <c r="B58" s="17" t="s">
        <v>207</v>
      </c>
      <c r="C58" s="17" t="s">
        <v>221</v>
      </c>
      <c r="D58" s="17" t="s">
        <v>227</v>
      </c>
      <c r="E58" s="17" t="s">
        <v>210</v>
      </c>
      <c r="F58" s="17" t="s">
        <v>223</v>
      </c>
      <c r="G58" s="17">
        <v>49.449936000000001</v>
      </c>
      <c r="H58" s="17">
        <v>6.3543649999999996</v>
      </c>
      <c r="I58" s="18">
        <v>160</v>
      </c>
      <c r="J58" s="17" t="s">
        <v>117</v>
      </c>
      <c r="K58" s="19" t="s">
        <v>65</v>
      </c>
      <c r="L58" s="17" t="s">
        <v>663</v>
      </c>
      <c r="M58" s="20">
        <v>45124</v>
      </c>
      <c r="N58" s="21">
        <v>0.8520833333333333</v>
      </c>
      <c r="O58" s="20">
        <v>45125</v>
      </c>
      <c r="P58" s="21">
        <v>0.33402777777777781</v>
      </c>
      <c r="Q58" s="17" t="s">
        <v>43</v>
      </c>
      <c r="R58" s="17" t="s">
        <v>40</v>
      </c>
      <c r="U58" s="17" t="s">
        <v>228</v>
      </c>
      <c r="V58" s="17">
        <v>1</v>
      </c>
      <c r="W58" s="17">
        <f>Table4[[#This Row],[Date_End]]-Table4[[#This Row],[Date_Start]]</f>
        <v>1</v>
      </c>
      <c r="X58" s="17">
        <f t="shared" si="0"/>
        <v>1</v>
      </c>
      <c r="Y58" s="17">
        <v>1</v>
      </c>
    </row>
    <row r="59" spans="1:25" s="17" customFormat="1" ht="15" customHeight="1" x14ac:dyDescent="0.3">
      <c r="A59" s="17" t="s">
        <v>31</v>
      </c>
      <c r="B59" s="17" t="s">
        <v>207</v>
      </c>
      <c r="C59" s="17" t="s">
        <v>221</v>
      </c>
      <c r="D59" s="17" t="s">
        <v>229</v>
      </c>
      <c r="E59" s="17" t="s">
        <v>210</v>
      </c>
      <c r="F59" s="17" t="s">
        <v>223</v>
      </c>
      <c r="G59" s="17">
        <v>49.448739000000003</v>
      </c>
      <c r="H59" s="17">
        <v>6.3548980000000004</v>
      </c>
      <c r="I59" s="18">
        <v>160</v>
      </c>
      <c r="J59" s="17" t="s">
        <v>117</v>
      </c>
      <c r="K59" s="19" t="s">
        <v>65</v>
      </c>
      <c r="L59" s="17" t="s">
        <v>664</v>
      </c>
      <c r="M59" s="20">
        <v>45124</v>
      </c>
      <c r="N59" s="21">
        <v>0.85902777777777783</v>
      </c>
      <c r="O59" s="20">
        <v>45125</v>
      </c>
      <c r="P59" s="21">
        <v>0.3354166666666667</v>
      </c>
      <c r="Q59" s="17" t="s">
        <v>43</v>
      </c>
      <c r="R59" s="17" t="s">
        <v>40</v>
      </c>
      <c r="U59" s="17" t="s">
        <v>230</v>
      </c>
      <c r="V59" s="17">
        <v>1</v>
      </c>
      <c r="W59" s="17">
        <f>Table4[[#This Row],[Date_End]]-Table4[[#This Row],[Date_Start]]</f>
        <v>1</v>
      </c>
      <c r="X59" s="17">
        <f t="shared" si="0"/>
        <v>0</v>
      </c>
    </row>
    <row r="60" spans="1:25" s="17" customFormat="1" ht="15" customHeight="1" x14ac:dyDescent="0.3">
      <c r="A60" s="17" t="s">
        <v>31</v>
      </c>
      <c r="B60" s="17" t="s">
        <v>207</v>
      </c>
      <c r="C60" s="17" t="s">
        <v>221</v>
      </c>
      <c r="D60" s="17" t="s">
        <v>231</v>
      </c>
      <c r="E60" s="17" t="s">
        <v>210</v>
      </c>
      <c r="F60" s="17" t="s">
        <v>223</v>
      </c>
      <c r="G60" s="17">
        <v>49.448841999999999</v>
      </c>
      <c r="H60" s="17">
        <v>6.3557589999999999</v>
      </c>
      <c r="I60" s="18">
        <v>160</v>
      </c>
      <c r="J60" s="17" t="s">
        <v>117</v>
      </c>
      <c r="K60" s="19" t="s">
        <v>65</v>
      </c>
      <c r="L60" s="17" t="s">
        <v>665</v>
      </c>
      <c r="M60" s="20">
        <v>45124</v>
      </c>
      <c r="N60" s="21">
        <v>0.8666666666666667</v>
      </c>
      <c r="O60" s="20">
        <v>45125</v>
      </c>
      <c r="P60" s="21">
        <v>0.33888888888888885</v>
      </c>
      <c r="Q60" s="17" t="s">
        <v>43</v>
      </c>
      <c r="R60" s="17" t="s">
        <v>40</v>
      </c>
      <c r="U60" s="17" t="s">
        <v>232</v>
      </c>
      <c r="V60" s="17">
        <v>1</v>
      </c>
      <c r="W60" s="17">
        <f>Table4[[#This Row],[Date_End]]-Table4[[#This Row],[Date_Start]]</f>
        <v>1</v>
      </c>
      <c r="X60" s="17">
        <f t="shared" si="0"/>
        <v>0</v>
      </c>
    </row>
    <row r="61" spans="1:25" s="17" customFormat="1" ht="15" customHeight="1" x14ac:dyDescent="0.3">
      <c r="A61" s="17" t="s">
        <v>31</v>
      </c>
      <c r="B61" s="17" t="s">
        <v>207</v>
      </c>
      <c r="C61" s="17" t="s">
        <v>221</v>
      </c>
      <c r="D61" s="17" t="s">
        <v>233</v>
      </c>
      <c r="E61" s="17" t="s">
        <v>210</v>
      </c>
      <c r="F61" s="17" t="s">
        <v>223</v>
      </c>
      <c r="G61" s="17">
        <v>49.449202</v>
      </c>
      <c r="H61" s="17">
        <v>6.3547880000000001</v>
      </c>
      <c r="I61" s="18">
        <v>160</v>
      </c>
      <c r="J61" s="17" t="s">
        <v>117</v>
      </c>
      <c r="K61" s="19" t="s">
        <v>65</v>
      </c>
      <c r="L61" s="17" t="s">
        <v>666</v>
      </c>
      <c r="M61" s="20">
        <v>45124</v>
      </c>
      <c r="N61" s="21">
        <v>0.93402777777777779</v>
      </c>
      <c r="O61" s="20">
        <v>45124</v>
      </c>
      <c r="P61" s="21">
        <v>0.96388888888888891</v>
      </c>
      <c r="Q61" s="17" t="s">
        <v>77</v>
      </c>
      <c r="R61" s="17" t="s">
        <v>40</v>
      </c>
      <c r="U61" s="17" t="s">
        <v>234</v>
      </c>
      <c r="V61" s="17">
        <v>1</v>
      </c>
      <c r="W61" s="17">
        <f>Table4[[#This Row],[Date_End]]-Table4[[#This Row],[Date_Start]]</f>
        <v>0</v>
      </c>
      <c r="X61" s="17">
        <f t="shared" si="0"/>
        <v>0</v>
      </c>
    </row>
    <row r="62" spans="1:25" s="17" customFormat="1" ht="15" customHeight="1" x14ac:dyDescent="0.3">
      <c r="A62" s="17" t="s">
        <v>31</v>
      </c>
      <c r="B62" s="17" t="s">
        <v>235</v>
      </c>
      <c r="C62" s="17" t="s">
        <v>236</v>
      </c>
      <c r="D62" s="17" t="s">
        <v>237</v>
      </c>
      <c r="E62" s="17" t="s">
        <v>238</v>
      </c>
      <c r="F62" s="17" t="s">
        <v>239</v>
      </c>
      <c r="G62" s="17">
        <v>48.894751999999997</v>
      </c>
      <c r="H62" s="17">
        <v>7.7796909999999997</v>
      </c>
      <c r="I62" s="18">
        <v>155</v>
      </c>
      <c r="J62" s="17" t="s">
        <v>37</v>
      </c>
      <c r="K62" s="17" t="s">
        <v>65</v>
      </c>
      <c r="L62" s="17" t="s">
        <v>667</v>
      </c>
      <c r="M62" s="20">
        <v>45158</v>
      </c>
      <c r="N62" s="21">
        <v>0.81458333333333333</v>
      </c>
      <c r="O62" s="20">
        <v>45159</v>
      </c>
      <c r="P62" s="21">
        <v>0.4381944444444445</v>
      </c>
      <c r="Q62" s="17" t="s">
        <v>43</v>
      </c>
      <c r="R62" s="17" t="s">
        <v>98</v>
      </c>
      <c r="U62" s="17" t="s">
        <v>240</v>
      </c>
      <c r="V62" s="17">
        <v>1</v>
      </c>
      <c r="W62" s="17">
        <f>Table4[[#This Row],[Date_End]]-Table4[[#This Row],[Date_Start]]</f>
        <v>1</v>
      </c>
      <c r="X62" s="17">
        <f t="shared" si="0"/>
        <v>0</v>
      </c>
    </row>
    <row r="63" spans="1:25" s="17" customFormat="1" ht="15" customHeight="1" x14ac:dyDescent="0.3">
      <c r="A63" s="17" t="s">
        <v>31</v>
      </c>
      <c r="B63" s="17" t="s">
        <v>235</v>
      </c>
      <c r="C63" s="17" t="s">
        <v>236</v>
      </c>
      <c r="D63" s="17" t="s">
        <v>241</v>
      </c>
      <c r="E63" s="17" t="s">
        <v>238</v>
      </c>
      <c r="F63" s="17" t="s">
        <v>239</v>
      </c>
      <c r="G63" s="17">
        <v>48.894756000000001</v>
      </c>
      <c r="H63" s="17">
        <v>7.7798379999999998</v>
      </c>
      <c r="I63" s="18">
        <v>155</v>
      </c>
      <c r="J63" s="17" t="s">
        <v>37</v>
      </c>
      <c r="K63" s="17" t="s">
        <v>65</v>
      </c>
      <c r="L63" s="17" t="s">
        <v>668</v>
      </c>
      <c r="M63" s="20">
        <v>45158</v>
      </c>
      <c r="N63" s="21">
        <v>0.81805555555555554</v>
      </c>
      <c r="O63" s="20">
        <v>45159</v>
      </c>
      <c r="P63" s="21">
        <v>0.44097222222222227</v>
      </c>
      <c r="Q63" s="17" t="s">
        <v>43</v>
      </c>
      <c r="R63" s="17" t="s">
        <v>66</v>
      </c>
      <c r="U63" s="17" t="s">
        <v>242</v>
      </c>
      <c r="V63" s="17">
        <v>1</v>
      </c>
      <c r="W63" s="17">
        <f>Table4[[#This Row],[Date_End]]-Table4[[#This Row],[Date_Start]]</f>
        <v>1</v>
      </c>
      <c r="X63" s="17">
        <f t="shared" si="0"/>
        <v>0</v>
      </c>
    </row>
    <row r="64" spans="1:25" s="17" customFormat="1" ht="15" customHeight="1" x14ac:dyDescent="0.3">
      <c r="A64" s="17" t="s">
        <v>31</v>
      </c>
      <c r="B64" s="17" t="s">
        <v>235</v>
      </c>
      <c r="C64" s="17" t="s">
        <v>236</v>
      </c>
      <c r="D64" s="17" t="s">
        <v>243</v>
      </c>
      <c r="E64" s="17" t="s">
        <v>238</v>
      </c>
      <c r="F64" s="17" t="s">
        <v>239</v>
      </c>
      <c r="G64" s="17">
        <v>48.894792000000002</v>
      </c>
      <c r="H64" s="17">
        <v>7.7798670000000003</v>
      </c>
      <c r="I64" s="18">
        <v>155</v>
      </c>
      <c r="J64" s="17" t="s">
        <v>37</v>
      </c>
      <c r="K64" s="17" t="s">
        <v>65</v>
      </c>
      <c r="L64" s="17" t="s">
        <v>669</v>
      </c>
      <c r="M64" s="20">
        <v>45158</v>
      </c>
      <c r="N64" s="21">
        <v>0.81874999999999998</v>
      </c>
      <c r="O64" s="20">
        <v>45159</v>
      </c>
      <c r="P64" s="21">
        <v>0.44305555555555554</v>
      </c>
      <c r="Q64" s="17" t="s">
        <v>43</v>
      </c>
      <c r="R64" s="17" t="s">
        <v>98</v>
      </c>
      <c r="U64" s="17" t="s">
        <v>244</v>
      </c>
      <c r="V64" s="17">
        <v>1</v>
      </c>
      <c r="W64" s="17">
        <f>Table4[[#This Row],[Date_End]]-Table4[[#This Row],[Date_Start]]</f>
        <v>1</v>
      </c>
      <c r="X64" s="17">
        <f t="shared" si="0"/>
        <v>0</v>
      </c>
    </row>
    <row r="65" spans="1:26" s="17" customFormat="1" ht="15" customHeight="1" x14ac:dyDescent="0.3">
      <c r="A65" s="17" t="s">
        <v>31</v>
      </c>
      <c r="B65" s="17" t="s">
        <v>235</v>
      </c>
      <c r="C65" s="17" t="s">
        <v>245</v>
      </c>
      <c r="D65" s="17" t="s">
        <v>246</v>
      </c>
      <c r="E65" s="17" t="s">
        <v>247</v>
      </c>
      <c r="F65" s="17" t="s">
        <v>248</v>
      </c>
      <c r="G65" s="17">
        <v>48.912176000000002</v>
      </c>
      <c r="H65" s="17">
        <v>7.4188029999999996</v>
      </c>
      <c r="I65" s="18">
        <v>210</v>
      </c>
      <c r="J65" s="17" t="s">
        <v>37</v>
      </c>
      <c r="K65" s="17" t="s">
        <v>65</v>
      </c>
      <c r="L65" s="17" t="s">
        <v>670</v>
      </c>
      <c r="M65" s="20">
        <v>45158</v>
      </c>
      <c r="N65" s="21">
        <v>0.85902777777777783</v>
      </c>
      <c r="O65" s="20">
        <v>45159</v>
      </c>
      <c r="P65" s="21">
        <v>0.33333333333333331</v>
      </c>
      <c r="Q65" s="17" t="s">
        <v>43</v>
      </c>
      <c r="R65" s="17" t="s">
        <v>98</v>
      </c>
      <c r="U65" s="17" t="s">
        <v>249</v>
      </c>
      <c r="V65" s="17">
        <v>1</v>
      </c>
      <c r="W65" s="17">
        <f>Table4[[#This Row],[Date_End]]-Table4[[#This Row],[Date_Start]]</f>
        <v>1</v>
      </c>
      <c r="X65" s="17">
        <f t="shared" si="0"/>
        <v>0</v>
      </c>
    </row>
    <row r="66" spans="1:26" s="17" customFormat="1" ht="15" customHeight="1" x14ac:dyDescent="0.3">
      <c r="A66" s="17" t="s">
        <v>31</v>
      </c>
      <c r="B66" s="17" t="s">
        <v>235</v>
      </c>
      <c r="C66" s="17" t="s">
        <v>245</v>
      </c>
      <c r="D66" s="17" t="s">
        <v>250</v>
      </c>
      <c r="E66" s="17" t="s">
        <v>247</v>
      </c>
      <c r="F66" s="17" t="s">
        <v>248</v>
      </c>
      <c r="G66" s="17">
        <v>48.912281999999998</v>
      </c>
      <c r="H66" s="17">
        <v>7.4183859999999999</v>
      </c>
      <c r="I66" s="18">
        <v>210</v>
      </c>
      <c r="J66" s="17" t="s">
        <v>37</v>
      </c>
      <c r="K66" s="17" t="s">
        <v>65</v>
      </c>
      <c r="L66" s="17" t="s">
        <v>671</v>
      </c>
      <c r="M66" s="20">
        <v>45158</v>
      </c>
      <c r="N66" s="21">
        <v>0.86319444444444438</v>
      </c>
      <c r="O66" s="20">
        <v>45159</v>
      </c>
      <c r="P66" s="21">
        <v>0.33611111111111108</v>
      </c>
      <c r="Q66" s="17" t="s">
        <v>43</v>
      </c>
      <c r="R66" s="17" t="s">
        <v>98</v>
      </c>
      <c r="U66" s="17" t="s">
        <v>251</v>
      </c>
      <c r="V66" s="17">
        <v>1</v>
      </c>
      <c r="W66" s="17">
        <f>Table4[[#This Row],[Date_End]]-Table4[[#This Row],[Date_Start]]</f>
        <v>1</v>
      </c>
      <c r="X66" s="17">
        <f t="shared" si="0"/>
        <v>0</v>
      </c>
    </row>
    <row r="67" spans="1:26" s="17" customFormat="1" ht="15" customHeight="1" x14ac:dyDescent="0.3">
      <c r="A67" s="17" t="s">
        <v>31</v>
      </c>
      <c r="B67" s="17" t="s">
        <v>235</v>
      </c>
      <c r="C67" s="17" t="s">
        <v>245</v>
      </c>
      <c r="D67" s="17" t="s">
        <v>252</v>
      </c>
      <c r="E67" s="17" t="s">
        <v>247</v>
      </c>
      <c r="F67" s="17" t="s">
        <v>248</v>
      </c>
      <c r="G67" s="22">
        <v>48.912264999999998</v>
      </c>
      <c r="H67" s="22">
        <v>7.4184200000000002</v>
      </c>
      <c r="I67" s="18">
        <v>210</v>
      </c>
      <c r="J67" s="17" t="s">
        <v>37</v>
      </c>
      <c r="K67" s="17" t="s">
        <v>65</v>
      </c>
      <c r="L67" s="17" t="s">
        <v>672</v>
      </c>
      <c r="M67" s="20">
        <v>45158</v>
      </c>
      <c r="N67" s="21">
        <v>0.86875000000000002</v>
      </c>
      <c r="O67" s="20">
        <v>45159</v>
      </c>
      <c r="P67" s="21">
        <v>0.33958333333333335</v>
      </c>
      <c r="Q67" s="17" t="s">
        <v>43</v>
      </c>
      <c r="R67" s="17" t="s">
        <v>66</v>
      </c>
      <c r="U67" s="17" t="s">
        <v>253</v>
      </c>
      <c r="V67" s="17">
        <v>1</v>
      </c>
      <c r="W67" s="17">
        <f>Table4[[#This Row],[Date_End]]-Table4[[#This Row],[Date_Start]]</f>
        <v>1</v>
      </c>
      <c r="X67" s="17">
        <f t="shared" si="0"/>
        <v>0</v>
      </c>
    </row>
    <row r="68" spans="1:26" s="17" customFormat="1" ht="15" customHeight="1" x14ac:dyDescent="0.3">
      <c r="A68" s="17" t="s">
        <v>31</v>
      </c>
      <c r="B68" s="17" t="s">
        <v>235</v>
      </c>
      <c r="C68" s="17" t="s">
        <v>245</v>
      </c>
      <c r="D68" s="17" t="s">
        <v>254</v>
      </c>
      <c r="E68" s="17" t="s">
        <v>247</v>
      </c>
      <c r="F68" s="17" t="s">
        <v>248</v>
      </c>
      <c r="G68" s="22">
        <v>48.91207</v>
      </c>
      <c r="H68" s="22">
        <v>7.4187320000000003</v>
      </c>
      <c r="I68" s="18">
        <v>210</v>
      </c>
      <c r="J68" s="17" t="s">
        <v>37</v>
      </c>
      <c r="K68" s="17" t="s">
        <v>65</v>
      </c>
      <c r="L68" s="17" t="s">
        <v>673</v>
      </c>
      <c r="M68" s="20">
        <v>45158</v>
      </c>
      <c r="N68" s="21">
        <v>0.87013888888888891</v>
      </c>
      <c r="O68" s="20">
        <v>45159</v>
      </c>
      <c r="P68" s="21">
        <v>0.34166666666666662</v>
      </c>
      <c r="Q68" s="17" t="s">
        <v>43</v>
      </c>
      <c r="R68" s="17" t="s">
        <v>40</v>
      </c>
      <c r="U68" s="17" t="s">
        <v>255</v>
      </c>
      <c r="V68" s="17">
        <v>1</v>
      </c>
      <c r="W68" s="17">
        <f>Table4[[#This Row],[Date_End]]-Table4[[#This Row],[Date_Start]]</f>
        <v>1</v>
      </c>
      <c r="X68" s="17">
        <f t="shared" si="0"/>
        <v>0</v>
      </c>
    </row>
    <row r="69" spans="1:26" s="17" customFormat="1" ht="15" customHeight="1" x14ac:dyDescent="0.3">
      <c r="A69" s="17" t="s">
        <v>31</v>
      </c>
      <c r="B69" s="17" t="s">
        <v>256</v>
      </c>
      <c r="C69" s="17" t="s">
        <v>257</v>
      </c>
      <c r="D69" s="17" t="s">
        <v>258</v>
      </c>
      <c r="E69" s="17" t="s">
        <v>259</v>
      </c>
      <c r="F69" s="17" t="s">
        <v>260</v>
      </c>
      <c r="G69" s="17">
        <v>47.626531999999997</v>
      </c>
      <c r="H69" s="17">
        <v>7.2483469999999999</v>
      </c>
      <c r="I69" s="18">
        <v>316</v>
      </c>
      <c r="J69" s="17" t="s">
        <v>50</v>
      </c>
      <c r="K69" s="19" t="s">
        <v>65</v>
      </c>
      <c r="L69" s="17" t="s">
        <v>674</v>
      </c>
      <c r="M69" s="20">
        <v>45138</v>
      </c>
      <c r="N69" s="21">
        <v>0.78125</v>
      </c>
      <c r="O69" s="20">
        <v>45139</v>
      </c>
      <c r="P69" s="21">
        <v>0.41666666666666669</v>
      </c>
      <c r="R69" s="17" t="s">
        <v>40</v>
      </c>
      <c r="T69" s="17" t="s">
        <v>261</v>
      </c>
      <c r="U69" s="17" t="s">
        <v>262</v>
      </c>
      <c r="V69" s="17">
        <v>1</v>
      </c>
      <c r="W69" s="17">
        <f>Table4[[#This Row],[Date_End]]-Table4[[#This Row],[Date_Start]]</f>
        <v>1</v>
      </c>
      <c r="X69" s="17">
        <f t="shared" ref="X69:X132" si="1">SUM(Y69:AB69)</f>
        <v>0</v>
      </c>
    </row>
    <row r="70" spans="1:26" s="17" customFormat="1" ht="15" customHeight="1" x14ac:dyDescent="0.3">
      <c r="A70" s="17" t="s">
        <v>31</v>
      </c>
      <c r="B70" s="17" t="s">
        <v>256</v>
      </c>
      <c r="C70" s="17" t="s">
        <v>257</v>
      </c>
      <c r="D70" s="17" t="s">
        <v>263</v>
      </c>
      <c r="E70" s="17" t="s">
        <v>259</v>
      </c>
      <c r="F70" s="17" t="s">
        <v>260</v>
      </c>
      <c r="G70" s="17">
        <v>47.626542999999998</v>
      </c>
      <c r="H70" s="17">
        <v>7.2472709999999996</v>
      </c>
      <c r="I70" s="18">
        <v>316</v>
      </c>
      <c r="J70" s="17" t="s">
        <v>50</v>
      </c>
      <c r="K70" s="19" t="s">
        <v>65</v>
      </c>
      <c r="L70" s="17" t="s">
        <v>675</v>
      </c>
      <c r="M70" s="20">
        <v>45138</v>
      </c>
      <c r="N70" s="21">
        <v>0.79305555555555562</v>
      </c>
      <c r="O70" s="20">
        <v>45139</v>
      </c>
      <c r="P70" s="21">
        <v>0.41319444444444442</v>
      </c>
      <c r="R70" s="17" t="s">
        <v>40</v>
      </c>
      <c r="T70" s="17" t="s">
        <v>261</v>
      </c>
      <c r="U70" s="17" t="s">
        <v>264</v>
      </c>
      <c r="V70" s="17">
        <v>1</v>
      </c>
      <c r="W70" s="17">
        <f>Table4[[#This Row],[Date_End]]-Table4[[#This Row],[Date_Start]]</f>
        <v>1</v>
      </c>
      <c r="X70" s="17">
        <f t="shared" si="1"/>
        <v>0</v>
      </c>
    </row>
    <row r="71" spans="1:26" s="17" customFormat="1" ht="15" customHeight="1" x14ac:dyDescent="0.3">
      <c r="A71" s="17" t="s">
        <v>31</v>
      </c>
      <c r="B71" s="17" t="s">
        <v>256</v>
      </c>
      <c r="C71" s="17" t="s">
        <v>257</v>
      </c>
      <c r="D71" s="17" t="s">
        <v>265</v>
      </c>
      <c r="E71" s="17" t="s">
        <v>259</v>
      </c>
      <c r="F71" s="17" t="s">
        <v>260</v>
      </c>
      <c r="G71" s="17">
        <v>47.626658999999997</v>
      </c>
      <c r="H71" s="17">
        <v>7.2477359999999997</v>
      </c>
      <c r="I71" s="18">
        <v>316</v>
      </c>
      <c r="J71" s="17" t="s">
        <v>50</v>
      </c>
      <c r="K71" s="19" t="s">
        <v>65</v>
      </c>
      <c r="L71" s="17" t="s">
        <v>676</v>
      </c>
      <c r="M71" s="20">
        <v>45138</v>
      </c>
      <c r="N71" s="21">
        <v>0.79722222222222217</v>
      </c>
      <c r="O71" s="20">
        <v>45139</v>
      </c>
      <c r="P71" s="21">
        <v>0.41111111111111115</v>
      </c>
      <c r="R71" s="17" t="s">
        <v>40</v>
      </c>
      <c r="T71" s="17" t="s">
        <v>261</v>
      </c>
      <c r="U71" s="17" t="s">
        <v>266</v>
      </c>
      <c r="V71" s="17">
        <v>1</v>
      </c>
      <c r="W71" s="17">
        <f>Table4[[#This Row],[Date_End]]-Table4[[#This Row],[Date_Start]]</f>
        <v>1</v>
      </c>
      <c r="X71" s="17">
        <f t="shared" si="1"/>
        <v>0</v>
      </c>
    </row>
    <row r="72" spans="1:26" s="17" customFormat="1" ht="15" customHeight="1" x14ac:dyDescent="0.3">
      <c r="A72" s="17" t="s">
        <v>31</v>
      </c>
      <c r="B72" s="17" t="s">
        <v>256</v>
      </c>
      <c r="C72" s="17" t="s">
        <v>257</v>
      </c>
      <c r="D72" s="17" t="s">
        <v>267</v>
      </c>
      <c r="E72" s="17" t="s">
        <v>259</v>
      </c>
      <c r="F72" s="17" t="s">
        <v>268</v>
      </c>
      <c r="G72" s="17">
        <v>47.626398999999999</v>
      </c>
      <c r="H72" s="17">
        <v>7.2467949999999997</v>
      </c>
      <c r="I72" s="18">
        <v>316</v>
      </c>
      <c r="J72" s="17" t="s">
        <v>50</v>
      </c>
      <c r="K72" s="19" t="s">
        <v>65</v>
      </c>
      <c r="L72" s="17" t="s">
        <v>677</v>
      </c>
      <c r="M72" s="20">
        <v>45138</v>
      </c>
      <c r="N72" s="21">
        <v>0.80902777777777779</v>
      </c>
      <c r="O72" s="20">
        <v>45139</v>
      </c>
      <c r="P72" s="21">
        <v>0.4201388888888889</v>
      </c>
      <c r="R72" s="17" t="s">
        <v>40</v>
      </c>
      <c r="T72" s="17" t="s">
        <v>261</v>
      </c>
      <c r="U72" s="17" t="s">
        <v>269</v>
      </c>
      <c r="V72" s="17">
        <v>1</v>
      </c>
      <c r="W72" s="17">
        <f>Table4[[#This Row],[Date_End]]-Table4[[#This Row],[Date_Start]]</f>
        <v>1</v>
      </c>
      <c r="X72" s="17">
        <f t="shared" si="1"/>
        <v>0</v>
      </c>
    </row>
    <row r="73" spans="1:26" s="17" customFormat="1" ht="15" customHeight="1" x14ac:dyDescent="0.3">
      <c r="A73" s="17" t="s">
        <v>31</v>
      </c>
      <c r="B73" s="17" t="s">
        <v>256</v>
      </c>
      <c r="C73" s="17" t="s">
        <v>257</v>
      </c>
      <c r="D73" s="17" t="s">
        <v>270</v>
      </c>
      <c r="E73" s="17" t="s">
        <v>259</v>
      </c>
      <c r="F73" s="17" t="s">
        <v>268</v>
      </c>
      <c r="G73" s="17">
        <v>47.626232999999999</v>
      </c>
      <c r="H73" s="22">
        <v>7.2464300000000001</v>
      </c>
      <c r="I73" s="18">
        <v>316</v>
      </c>
      <c r="J73" s="17" t="s">
        <v>50</v>
      </c>
      <c r="K73" s="19" t="s">
        <v>65</v>
      </c>
      <c r="L73" s="17" t="s">
        <v>678</v>
      </c>
      <c r="M73" s="20">
        <v>45138</v>
      </c>
      <c r="N73" s="21">
        <v>0.81388888888888899</v>
      </c>
      <c r="O73" s="20">
        <v>45139</v>
      </c>
      <c r="P73" s="21">
        <v>0.4236111111111111</v>
      </c>
      <c r="Q73" s="17" t="s">
        <v>43</v>
      </c>
      <c r="R73" s="17" t="s">
        <v>66</v>
      </c>
      <c r="T73" s="17" t="s">
        <v>261</v>
      </c>
      <c r="U73" s="17" t="s">
        <v>271</v>
      </c>
      <c r="V73" s="17">
        <v>1</v>
      </c>
      <c r="W73" s="17">
        <f>Table4[[#This Row],[Date_End]]-Table4[[#This Row],[Date_Start]]</f>
        <v>1</v>
      </c>
      <c r="X73" s="17">
        <f t="shared" si="1"/>
        <v>2</v>
      </c>
      <c r="Y73" s="17">
        <v>1</v>
      </c>
      <c r="Z73" s="17">
        <v>1</v>
      </c>
    </row>
    <row r="74" spans="1:26" s="17" customFormat="1" ht="15" customHeight="1" x14ac:dyDescent="0.3">
      <c r="A74" s="17" t="s">
        <v>31</v>
      </c>
      <c r="B74" s="17" t="s">
        <v>256</v>
      </c>
      <c r="C74" s="17" t="s">
        <v>257</v>
      </c>
      <c r="D74" s="17" t="s">
        <v>272</v>
      </c>
      <c r="E74" s="17" t="s">
        <v>259</v>
      </c>
      <c r="F74" s="17" t="s">
        <v>260</v>
      </c>
      <c r="G74" s="17">
        <v>47.626877999999998</v>
      </c>
      <c r="H74" s="22">
        <v>7.2488000000000001</v>
      </c>
      <c r="I74" s="18">
        <v>316</v>
      </c>
      <c r="J74" s="17" t="s">
        <v>127</v>
      </c>
      <c r="K74" s="19" t="s">
        <v>65</v>
      </c>
      <c r="L74" s="17" t="s">
        <v>679</v>
      </c>
      <c r="M74" s="20">
        <v>45138</v>
      </c>
      <c r="N74" s="21">
        <v>0.82916666666666661</v>
      </c>
      <c r="O74" s="20">
        <v>45139</v>
      </c>
      <c r="P74" s="21">
        <v>0.41805555555555557</v>
      </c>
      <c r="R74" s="17" t="s">
        <v>40</v>
      </c>
      <c r="T74" s="17" t="s">
        <v>261</v>
      </c>
      <c r="U74" s="17" t="s">
        <v>273</v>
      </c>
      <c r="V74" s="17">
        <v>1</v>
      </c>
      <c r="W74" s="17">
        <f>Table4[[#This Row],[Date_End]]-Table4[[#This Row],[Date_Start]]</f>
        <v>1</v>
      </c>
      <c r="X74" s="17">
        <f t="shared" si="1"/>
        <v>0</v>
      </c>
    </row>
    <row r="75" spans="1:26" s="17" customFormat="1" ht="15" customHeight="1" x14ac:dyDescent="0.3">
      <c r="A75" s="17" t="s">
        <v>31</v>
      </c>
      <c r="B75" s="17" t="s">
        <v>256</v>
      </c>
      <c r="C75" s="17" t="s">
        <v>257</v>
      </c>
      <c r="D75" s="17" t="s">
        <v>274</v>
      </c>
      <c r="E75" s="17" t="s">
        <v>259</v>
      </c>
      <c r="F75" s="17" t="s">
        <v>275</v>
      </c>
      <c r="G75" s="17">
        <v>47.629936999999998</v>
      </c>
      <c r="H75" s="17">
        <v>7.2427720000000004</v>
      </c>
      <c r="I75" s="18">
        <v>316</v>
      </c>
      <c r="J75" s="17" t="s">
        <v>184</v>
      </c>
      <c r="K75" s="19" t="s">
        <v>65</v>
      </c>
      <c r="L75" s="17" t="s">
        <v>680</v>
      </c>
      <c r="M75" s="20">
        <v>45138</v>
      </c>
      <c r="N75" s="21">
        <v>0.84166666666666667</v>
      </c>
      <c r="O75" s="20">
        <v>45139</v>
      </c>
      <c r="P75" s="21">
        <v>0.39930555555555558</v>
      </c>
      <c r="R75" s="17" t="s">
        <v>40</v>
      </c>
      <c r="T75" s="17" t="s">
        <v>261</v>
      </c>
      <c r="U75" s="17" t="s">
        <v>276</v>
      </c>
      <c r="V75" s="17">
        <v>1</v>
      </c>
      <c r="W75" s="17">
        <f>Table4[[#This Row],[Date_End]]-Table4[[#This Row],[Date_Start]]</f>
        <v>1</v>
      </c>
      <c r="X75" s="17">
        <f t="shared" si="1"/>
        <v>0</v>
      </c>
    </row>
    <row r="76" spans="1:26" s="17" customFormat="1" ht="15" customHeight="1" x14ac:dyDescent="0.3">
      <c r="A76" s="17" t="s">
        <v>31</v>
      </c>
      <c r="B76" s="17" t="s">
        <v>256</v>
      </c>
      <c r="C76" s="17" t="s">
        <v>277</v>
      </c>
      <c r="D76" s="17" t="s">
        <v>278</v>
      </c>
      <c r="E76" s="17" t="s">
        <v>279</v>
      </c>
      <c r="F76" s="17" t="s">
        <v>280</v>
      </c>
      <c r="G76" s="22">
        <v>47.811984000000002</v>
      </c>
      <c r="H76" s="22">
        <v>7.1778630000000003</v>
      </c>
      <c r="I76" s="18">
        <v>290</v>
      </c>
      <c r="J76" s="17" t="s">
        <v>84</v>
      </c>
      <c r="K76" s="19" t="s">
        <v>65</v>
      </c>
      <c r="L76" s="17" t="s">
        <v>681</v>
      </c>
      <c r="M76" s="20">
        <v>45160</v>
      </c>
      <c r="N76" s="21">
        <v>0.8125</v>
      </c>
      <c r="O76" s="20">
        <v>45161</v>
      </c>
      <c r="P76" s="21">
        <v>0.34513888888888888</v>
      </c>
      <c r="Q76" s="17" t="s">
        <v>43</v>
      </c>
      <c r="R76" s="17" t="s">
        <v>66</v>
      </c>
      <c r="U76" s="17" t="s">
        <v>281</v>
      </c>
      <c r="V76" s="17">
        <v>1</v>
      </c>
      <c r="W76" s="17">
        <f>Table4[[#This Row],[Date_End]]-Table4[[#This Row],[Date_Start]]</f>
        <v>1</v>
      </c>
      <c r="X76" s="17">
        <f t="shared" si="1"/>
        <v>0</v>
      </c>
    </row>
    <row r="77" spans="1:26" s="17" customFormat="1" ht="15" customHeight="1" x14ac:dyDescent="0.3">
      <c r="A77" s="17" t="s">
        <v>31</v>
      </c>
      <c r="B77" s="17" t="s">
        <v>256</v>
      </c>
      <c r="C77" s="17" t="s">
        <v>277</v>
      </c>
      <c r="D77" s="17" t="s">
        <v>282</v>
      </c>
      <c r="E77" s="17" t="s">
        <v>279</v>
      </c>
      <c r="F77" s="17" t="s">
        <v>280</v>
      </c>
      <c r="G77" s="22">
        <v>47.811959999999999</v>
      </c>
      <c r="H77" s="22">
        <v>7.1778760000000004</v>
      </c>
      <c r="I77" s="18">
        <v>290</v>
      </c>
      <c r="J77" s="17" t="s">
        <v>84</v>
      </c>
      <c r="K77" s="19" t="s">
        <v>65</v>
      </c>
      <c r="L77" s="17" t="s">
        <v>682</v>
      </c>
      <c r="M77" s="20">
        <v>45160</v>
      </c>
      <c r="N77" s="21">
        <v>0.81388888888888899</v>
      </c>
      <c r="O77" s="20">
        <v>45161</v>
      </c>
      <c r="P77" s="21">
        <v>0.34236111111111112</v>
      </c>
      <c r="Q77" s="17" t="s">
        <v>43</v>
      </c>
      <c r="R77" s="17" t="s">
        <v>40</v>
      </c>
      <c r="U77" s="17" t="s">
        <v>283</v>
      </c>
      <c r="V77" s="17">
        <v>1</v>
      </c>
      <c r="W77" s="17">
        <f>Table4[[#This Row],[Date_End]]-Table4[[#This Row],[Date_Start]]</f>
        <v>1</v>
      </c>
      <c r="X77" s="17">
        <f t="shared" si="1"/>
        <v>0</v>
      </c>
    </row>
    <row r="78" spans="1:26" s="17" customFormat="1" ht="15" customHeight="1" x14ac:dyDescent="0.3">
      <c r="A78" s="17" t="s">
        <v>31</v>
      </c>
      <c r="B78" s="17" t="s">
        <v>256</v>
      </c>
      <c r="C78" s="17" t="s">
        <v>277</v>
      </c>
      <c r="D78" s="17" t="s">
        <v>284</v>
      </c>
      <c r="E78" s="17" t="s">
        <v>279</v>
      </c>
      <c r="F78" s="17" t="s">
        <v>280</v>
      </c>
      <c r="G78" s="22">
        <v>47.811962000000001</v>
      </c>
      <c r="H78" s="22">
        <v>7.1779299999999999</v>
      </c>
      <c r="I78" s="18">
        <v>290</v>
      </c>
      <c r="J78" s="17" t="s">
        <v>84</v>
      </c>
      <c r="K78" s="19" t="s">
        <v>65</v>
      </c>
      <c r="L78" s="17" t="s">
        <v>683</v>
      </c>
      <c r="M78" s="20">
        <v>45160</v>
      </c>
      <c r="N78" s="21">
        <v>0.81597222222222221</v>
      </c>
      <c r="O78" s="20">
        <v>45161</v>
      </c>
      <c r="P78" s="21">
        <v>0.34097222222222223</v>
      </c>
      <c r="Q78" s="17" t="s">
        <v>43</v>
      </c>
      <c r="R78" s="17" t="s">
        <v>98</v>
      </c>
      <c r="U78" s="17" t="s">
        <v>285</v>
      </c>
      <c r="V78" s="17">
        <v>1</v>
      </c>
      <c r="W78" s="17">
        <f>Table4[[#This Row],[Date_End]]-Table4[[#This Row],[Date_Start]]</f>
        <v>1</v>
      </c>
      <c r="X78" s="17">
        <f t="shared" si="1"/>
        <v>0</v>
      </c>
    </row>
    <row r="79" spans="1:26" s="17" customFormat="1" ht="15" customHeight="1" x14ac:dyDescent="0.3">
      <c r="A79" s="17" t="s">
        <v>31</v>
      </c>
      <c r="B79" s="17" t="s">
        <v>256</v>
      </c>
      <c r="C79" s="17" t="s">
        <v>277</v>
      </c>
      <c r="D79" s="17" t="s">
        <v>286</v>
      </c>
      <c r="E79" s="17" t="s">
        <v>279</v>
      </c>
      <c r="F79" s="17" t="s">
        <v>280</v>
      </c>
      <c r="G79" s="17">
        <v>47.812508000000001</v>
      </c>
      <c r="H79" s="17">
        <v>7.1775169999999999</v>
      </c>
      <c r="I79" s="18">
        <v>290</v>
      </c>
      <c r="J79" s="17" t="s">
        <v>84</v>
      </c>
      <c r="K79" s="19" t="s">
        <v>65</v>
      </c>
      <c r="L79" s="17" t="s">
        <v>684</v>
      </c>
      <c r="M79" s="20">
        <v>45160</v>
      </c>
      <c r="N79" s="21">
        <v>0.81944444444444453</v>
      </c>
      <c r="O79" s="20">
        <v>45161</v>
      </c>
      <c r="P79" s="21">
        <v>0.33819444444444446</v>
      </c>
      <c r="Q79" s="17" t="s">
        <v>43</v>
      </c>
      <c r="R79" s="17" t="s">
        <v>40</v>
      </c>
      <c r="U79" s="17" t="s">
        <v>287</v>
      </c>
      <c r="V79" s="17">
        <v>1</v>
      </c>
      <c r="W79" s="17">
        <f>Table4[[#This Row],[Date_End]]-Table4[[#This Row],[Date_Start]]</f>
        <v>1</v>
      </c>
      <c r="X79" s="17">
        <f t="shared" si="1"/>
        <v>0</v>
      </c>
    </row>
    <row r="80" spans="1:26" s="17" customFormat="1" ht="15" customHeight="1" x14ac:dyDescent="0.3">
      <c r="A80" s="17" t="s">
        <v>31</v>
      </c>
      <c r="B80" s="17" t="s">
        <v>256</v>
      </c>
      <c r="C80" s="17" t="s">
        <v>277</v>
      </c>
      <c r="D80" s="17" t="s">
        <v>288</v>
      </c>
      <c r="E80" s="17" t="s">
        <v>279</v>
      </c>
      <c r="F80" s="17" t="s">
        <v>280</v>
      </c>
      <c r="G80" s="17">
        <v>47.812503</v>
      </c>
      <c r="H80" s="17">
        <v>7.1775760000000002</v>
      </c>
      <c r="I80" s="18">
        <v>290</v>
      </c>
      <c r="J80" s="17" t="s">
        <v>84</v>
      </c>
      <c r="K80" s="19" t="s">
        <v>65</v>
      </c>
      <c r="L80" s="17" t="s">
        <v>685</v>
      </c>
      <c r="M80" s="20">
        <v>45160</v>
      </c>
      <c r="N80" s="21">
        <v>0.8208333333333333</v>
      </c>
      <c r="O80" s="20">
        <v>45161</v>
      </c>
      <c r="P80" s="21">
        <v>0.33749999999999997</v>
      </c>
      <c r="Q80" s="17" t="s">
        <v>43</v>
      </c>
      <c r="R80" s="17" t="s">
        <v>40</v>
      </c>
      <c r="U80" s="17" t="s">
        <v>289</v>
      </c>
      <c r="V80" s="17">
        <v>1</v>
      </c>
      <c r="W80" s="17">
        <f>Table4[[#This Row],[Date_End]]-Table4[[#This Row],[Date_Start]]</f>
        <v>1</v>
      </c>
      <c r="X80" s="17">
        <f t="shared" si="1"/>
        <v>0</v>
      </c>
    </row>
    <row r="81" spans="1:28" s="17" customFormat="1" ht="15" customHeight="1" x14ac:dyDescent="0.3">
      <c r="A81" s="17" t="s">
        <v>31</v>
      </c>
      <c r="B81" s="17" t="s">
        <v>290</v>
      </c>
      <c r="C81" s="17" t="s">
        <v>291</v>
      </c>
      <c r="D81" s="17" t="s">
        <v>292</v>
      </c>
      <c r="E81" s="17" t="s">
        <v>293</v>
      </c>
      <c r="F81" s="17" t="s">
        <v>294</v>
      </c>
      <c r="G81" s="17">
        <v>47.770775999999998</v>
      </c>
      <c r="H81" s="17">
        <v>5.9714619999999998</v>
      </c>
      <c r="I81" s="18">
        <v>230</v>
      </c>
      <c r="J81" s="17" t="s">
        <v>37</v>
      </c>
      <c r="K81" s="19" t="s">
        <v>65</v>
      </c>
      <c r="L81" s="17" t="s">
        <v>686</v>
      </c>
      <c r="M81" s="20">
        <v>45148</v>
      </c>
      <c r="N81" s="21">
        <v>0.81736111111111109</v>
      </c>
      <c r="O81" s="20">
        <v>45149</v>
      </c>
      <c r="P81" s="21">
        <v>0.40277777777777773</v>
      </c>
      <c r="Q81" s="17" t="s">
        <v>43</v>
      </c>
      <c r="R81" s="17" t="s">
        <v>44</v>
      </c>
      <c r="U81" s="17" t="s">
        <v>295</v>
      </c>
      <c r="V81" s="17">
        <v>1</v>
      </c>
      <c r="W81" s="17">
        <f>Table4[[#This Row],[Date_End]]-Table4[[#This Row],[Date_Start]]</f>
        <v>1</v>
      </c>
      <c r="X81" s="17">
        <f t="shared" si="1"/>
        <v>1</v>
      </c>
      <c r="Z81" s="17">
        <v>1</v>
      </c>
    </row>
    <row r="82" spans="1:28" s="17" customFormat="1" ht="15" customHeight="1" x14ac:dyDescent="0.3">
      <c r="A82" s="17" t="s">
        <v>31</v>
      </c>
      <c r="B82" s="17" t="s">
        <v>290</v>
      </c>
      <c r="C82" s="17" t="s">
        <v>291</v>
      </c>
      <c r="D82" s="17" t="s">
        <v>296</v>
      </c>
      <c r="E82" s="17" t="s">
        <v>293</v>
      </c>
      <c r="F82" s="17" t="s">
        <v>294</v>
      </c>
      <c r="G82" s="22">
        <v>47.770870000000002</v>
      </c>
      <c r="H82" s="17">
        <v>5.9716610000000001</v>
      </c>
      <c r="I82" s="18">
        <v>230</v>
      </c>
      <c r="J82" s="17" t="s">
        <v>37</v>
      </c>
      <c r="K82" s="19" t="s">
        <v>65</v>
      </c>
      <c r="L82" s="17" t="s">
        <v>687</v>
      </c>
      <c r="M82" s="20">
        <v>45148</v>
      </c>
      <c r="N82" s="21">
        <v>0.81944444444444453</v>
      </c>
      <c r="O82" s="20">
        <v>45149</v>
      </c>
      <c r="P82" s="21">
        <v>0.40625</v>
      </c>
      <c r="Q82" s="17" t="s">
        <v>43</v>
      </c>
      <c r="R82" s="17" t="s">
        <v>44</v>
      </c>
      <c r="T82" s="17" t="s">
        <v>185</v>
      </c>
      <c r="U82" s="17" t="s">
        <v>295</v>
      </c>
      <c r="V82" s="17">
        <v>1</v>
      </c>
      <c r="W82" s="17">
        <f>Table4[[#This Row],[Date_End]]-Table4[[#This Row],[Date_Start]]</f>
        <v>1</v>
      </c>
      <c r="X82" s="17">
        <f t="shared" si="1"/>
        <v>0</v>
      </c>
    </row>
    <row r="83" spans="1:28" s="17" customFormat="1" ht="15" customHeight="1" x14ac:dyDescent="0.3">
      <c r="A83" s="17" t="s">
        <v>31</v>
      </c>
      <c r="B83" s="17" t="s">
        <v>290</v>
      </c>
      <c r="C83" s="17" t="s">
        <v>297</v>
      </c>
      <c r="D83" s="17" t="s">
        <v>298</v>
      </c>
      <c r="E83" s="17" t="s">
        <v>299</v>
      </c>
      <c r="F83" s="17" t="s">
        <v>300</v>
      </c>
      <c r="G83" s="17">
        <v>47.823962999999999</v>
      </c>
      <c r="H83" s="17">
        <v>5.9032840000000002</v>
      </c>
      <c r="I83" s="18">
        <v>220</v>
      </c>
      <c r="J83" s="17" t="s">
        <v>37</v>
      </c>
      <c r="K83" s="19" t="s">
        <v>65</v>
      </c>
      <c r="L83" s="17" t="s">
        <v>688</v>
      </c>
      <c r="M83" s="20">
        <v>45148</v>
      </c>
      <c r="N83" s="21">
        <v>0.84583333333333333</v>
      </c>
      <c r="O83" s="20">
        <v>45149</v>
      </c>
      <c r="P83" s="21">
        <v>0.3923611111111111</v>
      </c>
      <c r="Q83" s="17" t="s">
        <v>43</v>
      </c>
      <c r="R83" s="17" t="s">
        <v>66</v>
      </c>
      <c r="U83" s="17" t="s">
        <v>301</v>
      </c>
      <c r="V83" s="17">
        <v>1</v>
      </c>
      <c r="W83" s="17">
        <f>Table4[[#This Row],[Date_End]]-Table4[[#This Row],[Date_Start]]</f>
        <v>1</v>
      </c>
      <c r="X83" s="17">
        <f t="shared" si="1"/>
        <v>0</v>
      </c>
    </row>
    <row r="84" spans="1:28" s="17" customFormat="1" ht="15" customHeight="1" x14ac:dyDescent="0.3">
      <c r="A84" s="17" t="s">
        <v>31</v>
      </c>
      <c r="B84" s="17" t="s">
        <v>290</v>
      </c>
      <c r="C84" s="17" t="s">
        <v>297</v>
      </c>
      <c r="D84" s="17" t="s">
        <v>302</v>
      </c>
      <c r="E84" s="17" t="s">
        <v>299</v>
      </c>
      <c r="F84" s="17" t="s">
        <v>300</v>
      </c>
      <c r="G84" s="17">
        <v>47.823923000000001</v>
      </c>
      <c r="H84" s="17">
        <v>5.903251</v>
      </c>
      <c r="I84" s="18">
        <v>220</v>
      </c>
      <c r="J84" s="17" t="s">
        <v>37</v>
      </c>
      <c r="K84" s="19" t="s">
        <v>65</v>
      </c>
      <c r="L84" s="17" t="s">
        <v>689</v>
      </c>
      <c r="M84" s="20">
        <v>45148</v>
      </c>
      <c r="N84" s="21">
        <v>0.84861111111111109</v>
      </c>
      <c r="O84" s="20">
        <v>45149</v>
      </c>
      <c r="P84" s="21">
        <v>0.38611111111111113</v>
      </c>
      <c r="Q84" s="17" t="s">
        <v>43</v>
      </c>
      <c r="R84" s="17" t="s">
        <v>40</v>
      </c>
      <c r="U84" s="17" t="s">
        <v>303</v>
      </c>
      <c r="V84" s="17">
        <v>1</v>
      </c>
      <c r="W84" s="17">
        <f>Table4[[#This Row],[Date_End]]-Table4[[#This Row],[Date_Start]]</f>
        <v>1</v>
      </c>
      <c r="X84" s="17">
        <f t="shared" si="1"/>
        <v>0</v>
      </c>
    </row>
    <row r="85" spans="1:28" s="17" customFormat="1" ht="15" customHeight="1" x14ac:dyDescent="0.3">
      <c r="A85" s="17" t="s">
        <v>31</v>
      </c>
      <c r="B85" s="17" t="s">
        <v>290</v>
      </c>
      <c r="C85" s="17" t="s">
        <v>304</v>
      </c>
      <c r="D85" s="17" t="s">
        <v>305</v>
      </c>
      <c r="E85" s="17" t="s">
        <v>306</v>
      </c>
      <c r="F85" s="17" t="s">
        <v>307</v>
      </c>
      <c r="G85" s="17">
        <v>47.834909000000003</v>
      </c>
      <c r="H85" s="17">
        <v>5.797822</v>
      </c>
      <c r="I85" s="18">
        <v>284</v>
      </c>
      <c r="J85" s="17" t="s">
        <v>37</v>
      </c>
      <c r="K85" s="19" t="s">
        <v>65</v>
      </c>
      <c r="L85" s="17" t="s">
        <v>690</v>
      </c>
      <c r="M85" s="20">
        <v>45148</v>
      </c>
      <c r="N85" s="21">
        <v>0.87152777777777779</v>
      </c>
      <c r="O85" s="20">
        <v>45149</v>
      </c>
      <c r="P85" s="21">
        <v>0.36458333333333331</v>
      </c>
      <c r="Q85" s="17" t="s">
        <v>43</v>
      </c>
      <c r="R85" s="17" t="s">
        <v>66</v>
      </c>
      <c r="U85" s="17" t="s">
        <v>308</v>
      </c>
      <c r="V85" s="17">
        <v>1</v>
      </c>
      <c r="W85" s="17">
        <f>Table4[[#This Row],[Date_End]]-Table4[[#This Row],[Date_Start]]</f>
        <v>1</v>
      </c>
      <c r="X85" s="17">
        <f t="shared" si="1"/>
        <v>0</v>
      </c>
    </row>
    <row r="86" spans="1:28" s="17" customFormat="1" ht="15" customHeight="1" x14ac:dyDescent="0.3">
      <c r="A86" s="17" t="s">
        <v>31</v>
      </c>
      <c r="B86" s="17" t="s">
        <v>290</v>
      </c>
      <c r="C86" s="17" t="s">
        <v>304</v>
      </c>
      <c r="D86" s="17" t="s">
        <v>309</v>
      </c>
      <c r="E86" s="17" t="s">
        <v>306</v>
      </c>
      <c r="F86" s="17" t="s">
        <v>310</v>
      </c>
      <c r="G86" s="17">
        <v>47.835605000000001</v>
      </c>
      <c r="H86" s="17">
        <v>5.7972380000000001</v>
      </c>
      <c r="I86" s="18">
        <v>284</v>
      </c>
      <c r="J86" s="17" t="s">
        <v>37</v>
      </c>
      <c r="K86" s="19" t="s">
        <v>65</v>
      </c>
      <c r="L86" s="17" t="s">
        <v>691</v>
      </c>
      <c r="M86" s="20">
        <v>45148</v>
      </c>
      <c r="N86" s="21">
        <v>0.87916666666666676</v>
      </c>
      <c r="O86" s="20">
        <v>45149</v>
      </c>
      <c r="P86" s="21">
        <v>0.36805555555555558</v>
      </c>
      <c r="Q86" s="17" t="s">
        <v>43</v>
      </c>
      <c r="R86" s="17" t="s">
        <v>40</v>
      </c>
      <c r="U86" s="17" t="s">
        <v>311</v>
      </c>
      <c r="V86" s="17">
        <v>1</v>
      </c>
      <c r="W86" s="17">
        <f>Table4[[#This Row],[Date_End]]-Table4[[#This Row],[Date_Start]]</f>
        <v>1</v>
      </c>
      <c r="X86" s="17">
        <f t="shared" si="1"/>
        <v>0</v>
      </c>
    </row>
    <row r="87" spans="1:28" s="17" customFormat="1" ht="15" customHeight="1" x14ac:dyDescent="0.3">
      <c r="A87" s="17" t="s">
        <v>31</v>
      </c>
      <c r="B87" s="17" t="s">
        <v>290</v>
      </c>
      <c r="C87" s="17" t="s">
        <v>304</v>
      </c>
      <c r="D87" s="17" t="s">
        <v>312</v>
      </c>
      <c r="E87" s="17" t="s">
        <v>306</v>
      </c>
      <c r="F87" s="17" t="s">
        <v>313</v>
      </c>
      <c r="G87" s="17">
        <v>47.835621000000003</v>
      </c>
      <c r="H87" s="17">
        <v>5.7982849999999999</v>
      </c>
      <c r="I87" s="18">
        <v>284</v>
      </c>
      <c r="J87" s="17" t="s">
        <v>37</v>
      </c>
      <c r="K87" s="19" t="s">
        <v>65</v>
      </c>
      <c r="L87" s="17" t="s">
        <v>692</v>
      </c>
      <c r="M87" s="20">
        <v>45148</v>
      </c>
      <c r="N87" s="21">
        <v>0.88750000000000007</v>
      </c>
      <c r="O87" s="20">
        <v>45149</v>
      </c>
      <c r="P87" s="21">
        <v>0.3611111111111111</v>
      </c>
      <c r="Q87" s="17" t="s">
        <v>43</v>
      </c>
      <c r="R87" s="17" t="s">
        <v>40</v>
      </c>
      <c r="U87" s="17" t="s">
        <v>314</v>
      </c>
      <c r="V87" s="17">
        <v>1</v>
      </c>
      <c r="W87" s="17">
        <f>Table4[[#This Row],[Date_End]]-Table4[[#This Row],[Date_Start]]</f>
        <v>1</v>
      </c>
      <c r="X87" s="17">
        <f t="shared" si="1"/>
        <v>0</v>
      </c>
    </row>
    <row r="88" spans="1:28" s="17" customFormat="1" ht="15" customHeight="1" x14ac:dyDescent="0.3">
      <c r="A88" s="17" t="s">
        <v>31</v>
      </c>
      <c r="B88" s="17" t="s">
        <v>290</v>
      </c>
      <c r="C88" s="17" t="s">
        <v>304</v>
      </c>
      <c r="D88" s="17" t="s">
        <v>315</v>
      </c>
      <c r="E88" s="17" t="s">
        <v>306</v>
      </c>
      <c r="F88" s="17" t="s">
        <v>316</v>
      </c>
      <c r="G88" s="17">
        <v>47.836340999999997</v>
      </c>
      <c r="H88" s="17">
        <v>5.7971060000000003</v>
      </c>
      <c r="I88" s="18">
        <v>284</v>
      </c>
      <c r="J88" s="17" t="s">
        <v>37</v>
      </c>
      <c r="K88" s="19" t="s">
        <v>65</v>
      </c>
      <c r="L88" s="17" t="s">
        <v>693</v>
      </c>
      <c r="M88" s="20">
        <v>45148</v>
      </c>
      <c r="N88" s="21">
        <v>0.91319444444444453</v>
      </c>
      <c r="O88" s="20">
        <v>45148</v>
      </c>
      <c r="P88" s="21">
        <v>0.92361111111111116</v>
      </c>
      <c r="Q88" s="17" t="s">
        <v>77</v>
      </c>
      <c r="R88" s="17" t="s">
        <v>40</v>
      </c>
      <c r="U88" s="17" t="s">
        <v>317</v>
      </c>
      <c r="V88" s="17">
        <v>1</v>
      </c>
      <c r="W88" s="17">
        <f>Table4[[#This Row],[Date_End]]-Table4[[#This Row],[Date_Start]]</f>
        <v>0</v>
      </c>
      <c r="X88" s="17">
        <f t="shared" si="1"/>
        <v>0</v>
      </c>
    </row>
    <row r="89" spans="1:28" s="17" customFormat="1" ht="15" customHeight="1" x14ac:dyDescent="0.3">
      <c r="A89" s="17" t="s">
        <v>31</v>
      </c>
      <c r="B89" s="17" t="s">
        <v>318</v>
      </c>
      <c r="C89" s="17" t="s">
        <v>319</v>
      </c>
      <c r="D89" s="17" t="s">
        <v>320</v>
      </c>
      <c r="E89" s="17" t="s">
        <v>321</v>
      </c>
      <c r="F89" s="17" t="s">
        <v>322</v>
      </c>
      <c r="G89" s="17">
        <v>45.920442000000001</v>
      </c>
      <c r="H89" s="17">
        <v>5.8445510000000001</v>
      </c>
      <c r="I89" s="18">
        <v>715</v>
      </c>
      <c r="J89" s="17" t="s">
        <v>127</v>
      </c>
      <c r="K89" s="19" t="s">
        <v>38</v>
      </c>
      <c r="L89" s="17" t="s">
        <v>694</v>
      </c>
      <c r="M89" s="20">
        <v>45110</v>
      </c>
      <c r="N89" s="21">
        <v>0.66666666666666663</v>
      </c>
      <c r="O89" s="20">
        <v>45111</v>
      </c>
      <c r="P89" s="21">
        <v>0.39583333333333331</v>
      </c>
      <c r="Q89" s="17" t="s">
        <v>43</v>
      </c>
      <c r="R89" s="17" t="s">
        <v>44</v>
      </c>
      <c r="U89" s="17" t="s">
        <v>323</v>
      </c>
      <c r="V89" s="17">
        <v>1</v>
      </c>
      <c r="W89" s="17">
        <f>Table4[[#This Row],[Date_End]]-Table4[[#This Row],[Date_Start]]</f>
        <v>1</v>
      </c>
      <c r="X89" s="17">
        <f t="shared" si="1"/>
        <v>0</v>
      </c>
    </row>
    <row r="90" spans="1:28" s="17" customFormat="1" ht="15" customHeight="1" x14ac:dyDescent="0.3">
      <c r="A90" s="17" t="s">
        <v>31</v>
      </c>
      <c r="B90" s="17" t="s">
        <v>318</v>
      </c>
      <c r="C90" s="17" t="s">
        <v>319</v>
      </c>
      <c r="D90" s="17" t="s">
        <v>324</v>
      </c>
      <c r="E90" s="17" t="s">
        <v>321</v>
      </c>
      <c r="F90" s="17" t="s">
        <v>322</v>
      </c>
      <c r="G90" s="17">
        <v>45.920453000000002</v>
      </c>
      <c r="H90" s="17">
        <v>5.8444989999999999</v>
      </c>
      <c r="I90" s="18">
        <v>715</v>
      </c>
      <c r="J90" s="17" t="s">
        <v>127</v>
      </c>
      <c r="K90" s="19" t="s">
        <v>38</v>
      </c>
      <c r="L90" s="17" t="s">
        <v>695</v>
      </c>
      <c r="M90" s="20">
        <v>45110</v>
      </c>
      <c r="N90" s="21">
        <v>0.68611111111111101</v>
      </c>
      <c r="O90" s="20">
        <v>45112</v>
      </c>
      <c r="P90" s="21">
        <v>0.42708333333333331</v>
      </c>
      <c r="Q90" s="17" t="s">
        <v>325</v>
      </c>
      <c r="R90" s="17" t="s">
        <v>44</v>
      </c>
      <c r="U90" s="17" t="s">
        <v>326</v>
      </c>
      <c r="V90" s="17">
        <v>9</v>
      </c>
      <c r="W90" s="17">
        <f>Table4[[#This Row],[Date_End]]-Table4[[#This Row],[Date_Start]]</f>
        <v>2</v>
      </c>
      <c r="X90" s="17">
        <f t="shared" si="1"/>
        <v>0</v>
      </c>
    </row>
    <row r="91" spans="1:28" s="17" customFormat="1" ht="15" customHeight="1" x14ac:dyDescent="0.3">
      <c r="A91" s="17" t="s">
        <v>31</v>
      </c>
      <c r="B91" s="17" t="s">
        <v>318</v>
      </c>
      <c r="C91" s="17" t="s">
        <v>327</v>
      </c>
      <c r="D91" s="17" t="s">
        <v>328</v>
      </c>
      <c r="E91" s="17" t="s">
        <v>321</v>
      </c>
      <c r="F91" s="17" t="s">
        <v>329</v>
      </c>
      <c r="G91" s="17">
        <v>45.918514999999999</v>
      </c>
      <c r="H91" s="17">
        <v>5.848236</v>
      </c>
      <c r="I91" s="18">
        <v>715</v>
      </c>
      <c r="J91" s="17" t="s">
        <v>37</v>
      </c>
      <c r="K91" s="19" t="s">
        <v>38</v>
      </c>
      <c r="L91" s="17" t="s">
        <v>696</v>
      </c>
      <c r="M91" s="20">
        <v>45110</v>
      </c>
      <c r="N91" s="21">
        <v>0.6875</v>
      </c>
      <c r="O91" s="20">
        <v>45111</v>
      </c>
      <c r="P91" s="21">
        <v>0.40347222222222223</v>
      </c>
      <c r="Q91" s="17" t="s">
        <v>43</v>
      </c>
      <c r="R91" s="17" t="s">
        <v>66</v>
      </c>
      <c r="U91" s="17" t="s">
        <v>330</v>
      </c>
      <c r="V91" s="17">
        <v>1</v>
      </c>
      <c r="W91" s="17">
        <f>Table4[[#This Row],[Date_End]]-Table4[[#This Row],[Date_Start]]</f>
        <v>1</v>
      </c>
      <c r="X91" s="17">
        <f t="shared" si="1"/>
        <v>13</v>
      </c>
      <c r="Y91" s="17">
        <v>1</v>
      </c>
      <c r="AA91" s="17">
        <v>1</v>
      </c>
      <c r="AB91" s="17">
        <v>11</v>
      </c>
    </row>
    <row r="92" spans="1:28" s="17" customFormat="1" ht="15" customHeight="1" x14ac:dyDescent="0.3">
      <c r="A92" s="17" t="s">
        <v>31</v>
      </c>
      <c r="B92" s="17" t="s">
        <v>318</v>
      </c>
      <c r="C92" s="17" t="s">
        <v>327</v>
      </c>
      <c r="D92" s="17" t="s">
        <v>331</v>
      </c>
      <c r="E92" s="17" t="s">
        <v>321</v>
      </c>
      <c r="F92" s="17" t="s">
        <v>329</v>
      </c>
      <c r="G92" s="17">
        <v>45.918503000000001</v>
      </c>
      <c r="H92" s="17">
        <v>5.8482779999999996</v>
      </c>
      <c r="I92" s="18">
        <v>715</v>
      </c>
      <c r="J92" s="17" t="s">
        <v>37</v>
      </c>
      <c r="K92" s="19" t="s">
        <v>38</v>
      </c>
      <c r="L92" s="17" t="s">
        <v>697</v>
      </c>
      <c r="M92" s="20">
        <v>45111</v>
      </c>
      <c r="N92" s="21">
        <v>0.40625</v>
      </c>
      <c r="O92" s="20">
        <v>45112</v>
      </c>
      <c r="P92" s="21">
        <v>0.42986111111111108</v>
      </c>
      <c r="Q92" s="17" t="s">
        <v>325</v>
      </c>
      <c r="R92" s="17" t="s">
        <v>44</v>
      </c>
      <c r="U92" s="17" t="s">
        <v>332</v>
      </c>
      <c r="V92" s="17">
        <v>4</v>
      </c>
      <c r="W92" s="17">
        <f>Table4[[#This Row],[Date_End]]-Table4[[#This Row],[Date_Start]]</f>
        <v>1</v>
      </c>
      <c r="X92" s="17">
        <f t="shared" si="1"/>
        <v>0</v>
      </c>
    </row>
    <row r="93" spans="1:28" s="17" customFormat="1" ht="15" customHeight="1" x14ac:dyDescent="0.3">
      <c r="A93" s="17" t="s">
        <v>31</v>
      </c>
      <c r="B93" s="17" t="s">
        <v>318</v>
      </c>
      <c r="C93" s="17" t="s">
        <v>333</v>
      </c>
      <c r="D93" s="17" t="s">
        <v>334</v>
      </c>
      <c r="E93" s="17" t="s">
        <v>335</v>
      </c>
      <c r="F93" s="17" t="s">
        <v>336</v>
      </c>
      <c r="G93" s="17">
        <v>45.821877000000001</v>
      </c>
      <c r="H93" s="17">
        <v>5.8491660000000003</v>
      </c>
      <c r="I93" s="18">
        <v>336</v>
      </c>
      <c r="J93" s="17" t="s">
        <v>127</v>
      </c>
      <c r="K93" s="19" t="s">
        <v>38</v>
      </c>
      <c r="L93" s="17" t="s">
        <v>698</v>
      </c>
      <c r="M93" s="20">
        <v>45110</v>
      </c>
      <c r="N93" s="21">
        <v>0.73958333333333337</v>
      </c>
      <c r="O93" s="20">
        <v>45111</v>
      </c>
      <c r="P93" s="21">
        <v>0.37847222222222227</v>
      </c>
      <c r="Q93" s="17" t="s">
        <v>43</v>
      </c>
      <c r="R93" s="17" t="s">
        <v>40</v>
      </c>
      <c r="U93" s="17" t="s">
        <v>337</v>
      </c>
      <c r="V93" s="17">
        <v>1</v>
      </c>
      <c r="W93" s="17">
        <f>Table4[[#This Row],[Date_End]]-Table4[[#This Row],[Date_Start]]</f>
        <v>1</v>
      </c>
      <c r="X93" s="17">
        <f t="shared" si="1"/>
        <v>4</v>
      </c>
      <c r="AB93" s="17">
        <v>4</v>
      </c>
    </row>
    <row r="94" spans="1:28" s="17" customFormat="1" ht="15" customHeight="1" x14ac:dyDescent="0.3">
      <c r="A94" s="17" t="s">
        <v>31</v>
      </c>
      <c r="B94" s="17" t="s">
        <v>338</v>
      </c>
      <c r="C94" s="17" t="s">
        <v>339</v>
      </c>
      <c r="D94" s="17" t="s">
        <v>340</v>
      </c>
      <c r="E94" s="17" t="s">
        <v>341</v>
      </c>
      <c r="F94" s="17" t="s">
        <v>342</v>
      </c>
      <c r="G94" s="17">
        <v>48.460714000000003</v>
      </c>
      <c r="H94" s="17">
        <v>5.7426740000000001</v>
      </c>
      <c r="I94" s="18">
        <v>287</v>
      </c>
      <c r="J94" s="17" t="s">
        <v>37</v>
      </c>
      <c r="K94" s="19" t="s">
        <v>65</v>
      </c>
      <c r="L94" s="17" t="s">
        <v>699</v>
      </c>
      <c r="M94" s="20">
        <v>45126</v>
      </c>
      <c r="N94" s="21">
        <v>0.6</v>
      </c>
      <c r="O94" s="20">
        <v>45126</v>
      </c>
      <c r="P94" s="21">
        <v>0.33888888888888885</v>
      </c>
      <c r="Q94" s="17" t="s">
        <v>43</v>
      </c>
      <c r="R94" s="17" t="s">
        <v>40</v>
      </c>
      <c r="U94" s="17" t="s">
        <v>343</v>
      </c>
      <c r="V94" s="17">
        <v>1</v>
      </c>
      <c r="W94" s="17">
        <f>Table4[[#This Row],[Date_End]]-Table4[[#This Row],[Date_Start]]</f>
        <v>0</v>
      </c>
      <c r="X94" s="17">
        <f t="shared" si="1"/>
        <v>0</v>
      </c>
    </row>
    <row r="95" spans="1:28" s="17" customFormat="1" ht="15" customHeight="1" x14ac:dyDescent="0.3">
      <c r="A95" s="17" t="s">
        <v>31</v>
      </c>
      <c r="B95" s="17" t="s">
        <v>338</v>
      </c>
      <c r="C95" s="17" t="s">
        <v>339</v>
      </c>
      <c r="D95" s="17" t="s">
        <v>344</v>
      </c>
      <c r="E95" s="17" t="s">
        <v>341</v>
      </c>
      <c r="F95" s="17" t="s">
        <v>342</v>
      </c>
      <c r="G95" s="17">
        <v>48.460594999999998</v>
      </c>
      <c r="H95" s="22">
        <v>5.74268</v>
      </c>
      <c r="I95" s="18">
        <v>287</v>
      </c>
      <c r="J95" s="17" t="s">
        <v>37</v>
      </c>
      <c r="K95" s="19" t="s">
        <v>65</v>
      </c>
      <c r="L95" s="17" t="s">
        <v>700</v>
      </c>
      <c r="M95" s="20">
        <v>45125</v>
      </c>
      <c r="N95" s="21">
        <v>0.79999999999999993</v>
      </c>
      <c r="O95" s="20">
        <v>45126</v>
      </c>
      <c r="P95" s="21">
        <v>0.34236111111111112</v>
      </c>
      <c r="Q95" s="17" t="s">
        <v>43</v>
      </c>
      <c r="R95" s="17" t="s">
        <v>40</v>
      </c>
      <c r="U95" s="17" t="s">
        <v>345</v>
      </c>
      <c r="V95" s="17">
        <v>1</v>
      </c>
      <c r="W95" s="17">
        <f>Table4[[#This Row],[Date_End]]-Table4[[#This Row],[Date_Start]]</f>
        <v>1</v>
      </c>
      <c r="X95" s="17">
        <f t="shared" si="1"/>
        <v>0</v>
      </c>
    </row>
    <row r="96" spans="1:28" s="17" customFormat="1" ht="15" customHeight="1" x14ac:dyDescent="0.3">
      <c r="A96" s="17" t="s">
        <v>31</v>
      </c>
      <c r="B96" s="17" t="s">
        <v>338</v>
      </c>
      <c r="C96" s="17" t="s">
        <v>339</v>
      </c>
      <c r="D96" s="17" t="s">
        <v>346</v>
      </c>
      <c r="E96" s="17" t="s">
        <v>341</v>
      </c>
      <c r="F96" s="17" t="s">
        <v>347</v>
      </c>
      <c r="G96" s="17">
        <v>48.459907999999999</v>
      </c>
      <c r="H96" s="17">
        <v>5.7423679999999999</v>
      </c>
      <c r="I96" s="18">
        <v>287</v>
      </c>
      <c r="J96" s="17" t="s">
        <v>37</v>
      </c>
      <c r="K96" s="19" t="s">
        <v>65</v>
      </c>
      <c r="L96" s="17" t="s">
        <v>701</v>
      </c>
      <c r="M96" s="20">
        <v>45125</v>
      </c>
      <c r="N96" s="21">
        <v>0.81041666666666667</v>
      </c>
      <c r="O96" s="20">
        <v>45126</v>
      </c>
      <c r="P96" s="21">
        <v>0.34375</v>
      </c>
      <c r="Q96" s="17" t="s">
        <v>43</v>
      </c>
      <c r="R96" s="17" t="s">
        <v>44</v>
      </c>
      <c r="U96" s="17" t="s">
        <v>348</v>
      </c>
      <c r="V96" s="17">
        <v>1</v>
      </c>
      <c r="W96" s="17">
        <f>Table4[[#This Row],[Date_End]]-Table4[[#This Row],[Date_Start]]</f>
        <v>1</v>
      </c>
      <c r="X96" s="17">
        <f t="shared" si="1"/>
        <v>0</v>
      </c>
    </row>
    <row r="97" spans="1:25" s="17" customFormat="1" ht="15" customHeight="1" x14ac:dyDescent="0.3">
      <c r="A97" s="17" t="s">
        <v>31</v>
      </c>
      <c r="B97" s="17" t="s">
        <v>338</v>
      </c>
      <c r="C97" s="17" t="s">
        <v>349</v>
      </c>
      <c r="D97" s="17" t="s">
        <v>350</v>
      </c>
      <c r="E97" s="17" t="s">
        <v>351</v>
      </c>
      <c r="F97" s="17" t="s">
        <v>352</v>
      </c>
      <c r="G97" s="17">
        <v>48.362583000000001</v>
      </c>
      <c r="H97" s="17">
        <v>5.7392329999999996</v>
      </c>
      <c r="I97" s="18">
        <v>365</v>
      </c>
      <c r="J97" s="17" t="s">
        <v>37</v>
      </c>
      <c r="K97" s="19" t="s">
        <v>65</v>
      </c>
      <c r="L97" s="17" t="s">
        <v>702</v>
      </c>
      <c r="M97" s="20">
        <v>45125</v>
      </c>
      <c r="N97" s="21">
        <v>0.84652777777777777</v>
      </c>
      <c r="O97" s="20">
        <v>45126</v>
      </c>
      <c r="P97" s="21">
        <v>0.30208333333333331</v>
      </c>
      <c r="Q97" s="17" t="s">
        <v>43</v>
      </c>
      <c r="R97" s="17" t="s">
        <v>40</v>
      </c>
      <c r="U97" s="17" t="s">
        <v>353</v>
      </c>
      <c r="V97" s="17">
        <v>1</v>
      </c>
      <c r="W97" s="17">
        <f>Table4[[#This Row],[Date_End]]-Table4[[#This Row],[Date_Start]]</f>
        <v>1</v>
      </c>
      <c r="X97" s="17">
        <f t="shared" si="1"/>
        <v>0</v>
      </c>
    </row>
    <row r="98" spans="1:25" s="17" customFormat="1" ht="15" customHeight="1" x14ac:dyDescent="0.3">
      <c r="A98" s="17" t="s">
        <v>31</v>
      </c>
      <c r="B98" s="17" t="s">
        <v>338</v>
      </c>
      <c r="C98" s="17" t="s">
        <v>349</v>
      </c>
      <c r="D98" s="17" t="s">
        <v>354</v>
      </c>
      <c r="E98" s="17" t="s">
        <v>351</v>
      </c>
      <c r="F98" s="17" t="s">
        <v>355</v>
      </c>
      <c r="G98" s="17">
        <v>48.362678000000002</v>
      </c>
      <c r="H98" s="17">
        <v>5.7391629999999996</v>
      </c>
      <c r="I98" s="18">
        <v>365</v>
      </c>
      <c r="J98" s="17" t="s">
        <v>37</v>
      </c>
      <c r="K98" s="19" t="s">
        <v>65</v>
      </c>
      <c r="L98" s="17" t="s">
        <v>703</v>
      </c>
      <c r="M98" s="20">
        <v>45125</v>
      </c>
      <c r="N98" s="21">
        <v>0.84791666666666676</v>
      </c>
      <c r="O98" s="20">
        <v>45126</v>
      </c>
      <c r="P98" s="21">
        <v>0.30486111111111108</v>
      </c>
      <c r="Q98" s="17" t="s">
        <v>43</v>
      </c>
      <c r="R98" s="17" t="s">
        <v>40</v>
      </c>
      <c r="U98" s="17" t="s">
        <v>356</v>
      </c>
      <c r="V98" s="17">
        <v>1</v>
      </c>
      <c r="W98" s="17">
        <f>Table4[[#This Row],[Date_End]]-Table4[[#This Row],[Date_Start]]</f>
        <v>1</v>
      </c>
      <c r="X98" s="17">
        <f t="shared" si="1"/>
        <v>0</v>
      </c>
    </row>
    <row r="99" spans="1:25" s="17" customFormat="1" ht="15" customHeight="1" x14ac:dyDescent="0.3">
      <c r="A99" s="17" t="s">
        <v>31</v>
      </c>
      <c r="B99" s="17" t="s">
        <v>338</v>
      </c>
      <c r="C99" s="17" t="s">
        <v>349</v>
      </c>
      <c r="D99" s="17" t="s">
        <v>357</v>
      </c>
      <c r="E99" s="17" t="s">
        <v>351</v>
      </c>
      <c r="F99" s="17" t="s">
        <v>355</v>
      </c>
      <c r="G99" s="17">
        <v>48.362743000000002</v>
      </c>
      <c r="H99" s="17">
        <v>5.739039</v>
      </c>
      <c r="I99" s="18">
        <v>365</v>
      </c>
      <c r="J99" s="17" t="s">
        <v>37</v>
      </c>
      <c r="K99" s="19" t="s">
        <v>65</v>
      </c>
      <c r="L99" s="17" t="s">
        <v>704</v>
      </c>
      <c r="M99" s="20">
        <v>45125</v>
      </c>
      <c r="N99" s="21">
        <v>0.85833333333333339</v>
      </c>
      <c r="O99" s="20">
        <v>45126</v>
      </c>
      <c r="P99" s="21">
        <v>0.30694444444444441</v>
      </c>
      <c r="Q99" s="17" t="s">
        <v>43</v>
      </c>
      <c r="R99" s="17" t="s">
        <v>40</v>
      </c>
      <c r="U99" s="17" t="s">
        <v>358</v>
      </c>
      <c r="V99" s="17">
        <v>1</v>
      </c>
      <c r="W99" s="17">
        <f>Table4[[#This Row],[Date_End]]-Table4[[#This Row],[Date_Start]]</f>
        <v>1</v>
      </c>
      <c r="X99" s="17">
        <f t="shared" si="1"/>
        <v>0</v>
      </c>
    </row>
    <row r="100" spans="1:25" s="17" customFormat="1" ht="15" customHeight="1" x14ac:dyDescent="0.3">
      <c r="A100" s="17" t="s">
        <v>31</v>
      </c>
      <c r="B100" s="17" t="s">
        <v>338</v>
      </c>
      <c r="C100" s="17" t="s">
        <v>359</v>
      </c>
      <c r="D100" s="17" t="s">
        <v>360</v>
      </c>
      <c r="E100" s="17" t="s">
        <v>361</v>
      </c>
      <c r="F100" s="17" t="s">
        <v>362</v>
      </c>
      <c r="G100" s="17">
        <v>47.947901999999999</v>
      </c>
      <c r="H100" s="17">
        <v>5.8840130000000004</v>
      </c>
      <c r="I100" s="18">
        <v>252</v>
      </c>
      <c r="J100" s="17" t="s">
        <v>37</v>
      </c>
      <c r="K100" s="19" t="s">
        <v>65</v>
      </c>
      <c r="L100" s="17" t="s">
        <v>705</v>
      </c>
      <c r="M100" s="20">
        <v>45149</v>
      </c>
      <c r="N100" s="21">
        <v>0.79513888888888884</v>
      </c>
      <c r="O100" s="20">
        <v>45150</v>
      </c>
      <c r="P100" s="21">
        <v>0.3611111111111111</v>
      </c>
      <c r="Q100" s="17" t="s">
        <v>43</v>
      </c>
      <c r="R100" s="17" t="s">
        <v>40</v>
      </c>
      <c r="U100" s="17" t="s">
        <v>363</v>
      </c>
      <c r="V100" s="17">
        <v>1</v>
      </c>
      <c r="W100" s="17">
        <f>Table4[[#This Row],[Date_End]]-Table4[[#This Row],[Date_Start]]</f>
        <v>1</v>
      </c>
      <c r="X100" s="17">
        <f t="shared" si="1"/>
        <v>0</v>
      </c>
    </row>
    <row r="101" spans="1:25" s="17" customFormat="1" ht="15" customHeight="1" x14ac:dyDescent="0.3">
      <c r="A101" s="17" t="s">
        <v>31</v>
      </c>
      <c r="B101" s="17" t="s">
        <v>338</v>
      </c>
      <c r="C101" s="17" t="s">
        <v>359</v>
      </c>
      <c r="D101" s="17" t="s">
        <v>364</v>
      </c>
      <c r="E101" s="17" t="s">
        <v>361</v>
      </c>
      <c r="F101" s="17" t="s">
        <v>365</v>
      </c>
      <c r="G101" s="17">
        <v>47.947198</v>
      </c>
      <c r="H101" s="17">
        <v>5.8847240000000003</v>
      </c>
      <c r="I101" s="18">
        <v>252</v>
      </c>
      <c r="J101" s="17" t="s">
        <v>37</v>
      </c>
      <c r="K101" s="19" t="s">
        <v>65</v>
      </c>
      <c r="L101" s="17" t="s">
        <v>706</v>
      </c>
      <c r="M101" s="20">
        <v>45149</v>
      </c>
      <c r="N101" s="21">
        <v>0.80208333333333337</v>
      </c>
      <c r="O101" s="20">
        <v>45150</v>
      </c>
      <c r="P101" s="21">
        <v>0.36458333333333331</v>
      </c>
      <c r="Q101" s="17" t="s">
        <v>43</v>
      </c>
      <c r="R101" s="17" t="s">
        <v>40</v>
      </c>
      <c r="U101" s="17" t="s">
        <v>366</v>
      </c>
      <c r="V101" s="17">
        <v>1</v>
      </c>
      <c r="W101" s="17">
        <f>Table4[[#This Row],[Date_End]]-Table4[[#This Row],[Date_Start]]</f>
        <v>1</v>
      </c>
      <c r="X101" s="17">
        <f t="shared" si="1"/>
        <v>1</v>
      </c>
      <c r="Y101" s="17">
        <v>1</v>
      </c>
    </row>
    <row r="102" spans="1:25" s="17" customFormat="1" ht="15" customHeight="1" x14ac:dyDescent="0.3">
      <c r="A102" s="17" t="s">
        <v>31</v>
      </c>
      <c r="B102" s="17" t="s">
        <v>338</v>
      </c>
      <c r="C102" s="17" t="s">
        <v>367</v>
      </c>
      <c r="D102" s="17" t="s">
        <v>368</v>
      </c>
      <c r="E102" s="17" t="s">
        <v>369</v>
      </c>
      <c r="F102" s="17" t="s">
        <v>370</v>
      </c>
      <c r="G102" s="17">
        <v>47.970401000000003</v>
      </c>
      <c r="H102" s="17">
        <v>5.8911619999999996</v>
      </c>
      <c r="I102" s="18">
        <v>237</v>
      </c>
      <c r="J102" s="17" t="s">
        <v>37</v>
      </c>
      <c r="K102" s="19" t="s">
        <v>65</v>
      </c>
      <c r="L102" s="17" t="s">
        <v>707</v>
      </c>
      <c r="M102" s="20">
        <v>45149</v>
      </c>
      <c r="N102" s="21">
        <v>0.82291666666666663</v>
      </c>
      <c r="O102" s="20">
        <v>45150</v>
      </c>
      <c r="P102" s="21">
        <v>0.35069444444444442</v>
      </c>
      <c r="Q102" s="17" t="s">
        <v>43</v>
      </c>
      <c r="R102" s="17" t="s">
        <v>66</v>
      </c>
      <c r="U102" s="17" t="s">
        <v>371</v>
      </c>
      <c r="V102" s="17">
        <v>1</v>
      </c>
      <c r="W102" s="17">
        <f>Table4[[#This Row],[Date_End]]-Table4[[#This Row],[Date_Start]]</f>
        <v>1</v>
      </c>
      <c r="X102" s="17">
        <f t="shared" si="1"/>
        <v>2</v>
      </c>
      <c r="Y102" s="17">
        <v>2</v>
      </c>
    </row>
    <row r="103" spans="1:25" s="17" customFormat="1" ht="15" customHeight="1" x14ac:dyDescent="0.3">
      <c r="A103" s="17" t="s">
        <v>31</v>
      </c>
      <c r="B103" s="17" t="s">
        <v>338</v>
      </c>
      <c r="C103" s="17" t="s">
        <v>367</v>
      </c>
      <c r="D103" s="17" t="s">
        <v>372</v>
      </c>
      <c r="E103" s="17" t="s">
        <v>369</v>
      </c>
      <c r="F103" s="17" t="s">
        <v>373</v>
      </c>
      <c r="G103" s="17">
        <v>47.969302999999996</v>
      </c>
      <c r="H103" s="17">
        <v>5.8919360000000003</v>
      </c>
      <c r="I103" s="18">
        <v>249</v>
      </c>
      <c r="J103" s="17" t="s">
        <v>37</v>
      </c>
      <c r="K103" s="19" t="s">
        <v>65</v>
      </c>
      <c r="L103" s="17" t="s">
        <v>708</v>
      </c>
      <c r="M103" s="20">
        <v>45149</v>
      </c>
      <c r="N103" s="21">
        <v>0.82986111111111116</v>
      </c>
      <c r="O103" s="20">
        <v>45150</v>
      </c>
      <c r="P103" s="21">
        <v>0.35416666666666669</v>
      </c>
      <c r="Q103" s="17" t="s">
        <v>43</v>
      </c>
      <c r="R103" s="17" t="s">
        <v>40</v>
      </c>
      <c r="U103" s="17" t="s">
        <v>374</v>
      </c>
      <c r="V103" s="17">
        <v>1</v>
      </c>
      <c r="W103" s="17">
        <f>Table4[[#This Row],[Date_End]]-Table4[[#This Row],[Date_Start]]</f>
        <v>1</v>
      </c>
      <c r="X103" s="17">
        <f t="shared" si="1"/>
        <v>1</v>
      </c>
      <c r="Y103" s="17">
        <v>1</v>
      </c>
    </row>
    <row r="104" spans="1:25" s="17" customFormat="1" ht="15" customHeight="1" x14ac:dyDescent="0.3">
      <c r="A104" s="17" t="s">
        <v>31</v>
      </c>
      <c r="B104" s="17" t="s">
        <v>375</v>
      </c>
      <c r="C104" s="17" t="s">
        <v>376</v>
      </c>
      <c r="D104" s="17" t="s">
        <v>377</v>
      </c>
      <c r="E104" s="17" t="s">
        <v>378</v>
      </c>
      <c r="F104" s="17" t="s">
        <v>379</v>
      </c>
      <c r="G104" s="17">
        <v>47.714531999999998</v>
      </c>
      <c r="H104" s="17">
        <v>7.0188550000000003</v>
      </c>
      <c r="I104" s="18">
        <v>384</v>
      </c>
      <c r="J104" s="17" t="s">
        <v>37</v>
      </c>
      <c r="K104" s="19" t="s">
        <v>65</v>
      </c>
      <c r="L104" s="17" t="s">
        <v>709</v>
      </c>
      <c r="M104" s="20">
        <v>45155</v>
      </c>
      <c r="N104" s="21">
        <v>0.72499999999999998</v>
      </c>
      <c r="O104" s="20">
        <v>45156</v>
      </c>
      <c r="P104" s="21">
        <v>0.33333333333333331</v>
      </c>
      <c r="Q104" s="17" t="s">
        <v>43</v>
      </c>
      <c r="R104" s="17" t="s">
        <v>40</v>
      </c>
      <c r="U104" s="17" t="s">
        <v>380</v>
      </c>
      <c r="V104" s="17">
        <v>1</v>
      </c>
      <c r="W104" s="17">
        <f>Table4[[#This Row],[Date_End]]-Table4[[#This Row],[Date_Start]]</f>
        <v>1</v>
      </c>
      <c r="X104" s="17">
        <f t="shared" si="1"/>
        <v>0</v>
      </c>
    </row>
    <row r="105" spans="1:25" s="17" customFormat="1" ht="15" customHeight="1" x14ac:dyDescent="0.3">
      <c r="A105" s="17" t="s">
        <v>31</v>
      </c>
      <c r="B105" s="17" t="s">
        <v>375</v>
      </c>
      <c r="C105" s="17" t="s">
        <v>376</v>
      </c>
      <c r="D105" s="17" t="s">
        <v>381</v>
      </c>
      <c r="E105" s="17" t="s">
        <v>378</v>
      </c>
      <c r="F105" s="17" t="s">
        <v>379</v>
      </c>
      <c r="G105" s="17">
        <v>47.714421000000002</v>
      </c>
      <c r="H105" s="17">
        <v>7.0185510000000004</v>
      </c>
      <c r="I105" s="18">
        <v>384</v>
      </c>
      <c r="J105" s="17" t="s">
        <v>37</v>
      </c>
      <c r="K105" s="19" t="s">
        <v>65</v>
      </c>
      <c r="L105" s="17" t="s">
        <v>710</v>
      </c>
      <c r="M105" s="20">
        <v>45155</v>
      </c>
      <c r="N105" s="21">
        <v>0.72916666666666663</v>
      </c>
      <c r="O105" s="20">
        <v>45156</v>
      </c>
      <c r="P105" s="21">
        <v>0.33194444444444443</v>
      </c>
      <c r="Q105" s="17" t="s">
        <v>43</v>
      </c>
      <c r="R105" s="17" t="s">
        <v>40</v>
      </c>
      <c r="U105" s="17" t="s">
        <v>382</v>
      </c>
      <c r="V105" s="17">
        <v>1</v>
      </c>
      <c r="W105" s="17">
        <f>Table4[[#This Row],[Date_End]]-Table4[[#This Row],[Date_Start]]</f>
        <v>1</v>
      </c>
      <c r="X105" s="17">
        <f t="shared" si="1"/>
        <v>0</v>
      </c>
    </row>
    <row r="106" spans="1:25" s="17" customFormat="1" ht="15" customHeight="1" x14ac:dyDescent="0.3">
      <c r="A106" s="17" t="s">
        <v>31</v>
      </c>
      <c r="B106" s="17" t="s">
        <v>375</v>
      </c>
      <c r="C106" s="17" t="s">
        <v>383</v>
      </c>
      <c r="D106" s="17" t="s">
        <v>384</v>
      </c>
      <c r="E106" s="17" t="s">
        <v>385</v>
      </c>
      <c r="F106" s="17" t="s">
        <v>386</v>
      </c>
      <c r="G106" s="17">
        <v>47.673164999999997</v>
      </c>
      <c r="H106" s="17">
        <v>6.9248859999999999</v>
      </c>
      <c r="I106" s="18">
        <v>365</v>
      </c>
      <c r="J106" s="17" t="s">
        <v>37</v>
      </c>
      <c r="K106" s="19" t="s">
        <v>65</v>
      </c>
      <c r="L106" s="17" t="s">
        <v>711</v>
      </c>
      <c r="M106" s="20">
        <v>45155</v>
      </c>
      <c r="N106" s="21">
        <v>0.75</v>
      </c>
      <c r="O106" s="20">
        <v>45156</v>
      </c>
      <c r="P106" s="21">
        <v>0.34722222222222227</v>
      </c>
      <c r="Q106" s="17" t="s">
        <v>43</v>
      </c>
      <c r="R106" s="17" t="s">
        <v>66</v>
      </c>
      <c r="U106" s="17" t="s">
        <v>387</v>
      </c>
      <c r="V106" s="17">
        <v>1</v>
      </c>
      <c r="W106" s="17">
        <f>Table4[[#This Row],[Date_End]]-Table4[[#This Row],[Date_Start]]</f>
        <v>1</v>
      </c>
      <c r="X106" s="17">
        <f t="shared" si="1"/>
        <v>0</v>
      </c>
    </row>
    <row r="107" spans="1:25" s="17" customFormat="1" ht="15" customHeight="1" x14ac:dyDescent="0.3">
      <c r="A107" s="17" t="s">
        <v>31</v>
      </c>
      <c r="B107" s="17" t="s">
        <v>375</v>
      </c>
      <c r="C107" s="17" t="s">
        <v>383</v>
      </c>
      <c r="D107" s="17" t="s">
        <v>388</v>
      </c>
      <c r="E107" s="17" t="s">
        <v>385</v>
      </c>
      <c r="F107" s="17" t="s">
        <v>386</v>
      </c>
      <c r="G107" s="17">
        <v>47.673166999999999</v>
      </c>
      <c r="H107" s="17">
        <v>6.9249470000000004</v>
      </c>
      <c r="I107" s="18">
        <v>365</v>
      </c>
      <c r="J107" s="17" t="s">
        <v>37</v>
      </c>
      <c r="K107" s="19" t="s">
        <v>65</v>
      </c>
      <c r="L107" s="17" t="s">
        <v>712</v>
      </c>
      <c r="M107" s="20">
        <v>45155</v>
      </c>
      <c r="N107" s="21">
        <v>0.75624999999999998</v>
      </c>
      <c r="O107" s="20">
        <v>45156</v>
      </c>
      <c r="P107" s="21">
        <v>0.34930555555555554</v>
      </c>
      <c r="Q107" s="17" t="s">
        <v>43</v>
      </c>
      <c r="R107" s="17" t="s">
        <v>40</v>
      </c>
      <c r="U107" s="17" t="s">
        <v>389</v>
      </c>
      <c r="V107" s="17">
        <v>1</v>
      </c>
      <c r="W107" s="17">
        <f>Table4[[#This Row],[Date_End]]-Table4[[#This Row],[Date_Start]]</f>
        <v>1</v>
      </c>
      <c r="X107" s="17">
        <f t="shared" si="1"/>
        <v>1</v>
      </c>
      <c r="Y107" s="17">
        <v>1</v>
      </c>
    </row>
    <row r="108" spans="1:25" s="17" customFormat="1" ht="15" customHeight="1" x14ac:dyDescent="0.3">
      <c r="A108" s="17" t="s">
        <v>31</v>
      </c>
      <c r="B108" s="17" t="s">
        <v>375</v>
      </c>
      <c r="C108" s="17" t="s">
        <v>390</v>
      </c>
      <c r="D108" s="17" t="s">
        <v>391</v>
      </c>
      <c r="E108" s="17" t="s">
        <v>392</v>
      </c>
      <c r="F108" s="17" t="s">
        <v>393</v>
      </c>
      <c r="G108" s="17">
        <v>47.706091000000001</v>
      </c>
      <c r="H108" s="17">
        <v>6.9752879999999999</v>
      </c>
      <c r="I108" s="18">
        <v>380</v>
      </c>
      <c r="J108" s="17" t="s">
        <v>37</v>
      </c>
      <c r="K108" s="19" t="s">
        <v>65</v>
      </c>
      <c r="L108" s="17" t="s">
        <v>713</v>
      </c>
      <c r="M108" s="20">
        <v>45155</v>
      </c>
      <c r="N108" s="21">
        <v>0.77569444444444446</v>
      </c>
      <c r="O108" s="20">
        <v>45156</v>
      </c>
      <c r="P108" s="21">
        <v>0.35694444444444445</v>
      </c>
      <c r="Q108" s="17" t="s">
        <v>43</v>
      </c>
      <c r="R108" s="17" t="s">
        <v>98</v>
      </c>
      <c r="U108" s="17" t="s">
        <v>394</v>
      </c>
      <c r="V108" s="17">
        <v>1</v>
      </c>
      <c r="W108" s="17">
        <f>Table4[[#This Row],[Date_End]]-Table4[[#This Row],[Date_Start]]</f>
        <v>1</v>
      </c>
      <c r="X108" s="17">
        <f t="shared" si="1"/>
        <v>0</v>
      </c>
    </row>
    <row r="109" spans="1:25" s="17" customFormat="1" ht="15" customHeight="1" x14ac:dyDescent="0.3">
      <c r="A109" s="17" t="s">
        <v>31</v>
      </c>
      <c r="B109" s="17" t="s">
        <v>375</v>
      </c>
      <c r="C109" s="17" t="s">
        <v>390</v>
      </c>
      <c r="D109" s="17" t="s">
        <v>395</v>
      </c>
      <c r="E109" s="17" t="s">
        <v>392</v>
      </c>
      <c r="F109" s="17" t="s">
        <v>393</v>
      </c>
      <c r="G109" s="22">
        <v>47.706069999999997</v>
      </c>
      <c r="H109" s="17">
        <v>6.975314</v>
      </c>
      <c r="I109" s="18">
        <v>380</v>
      </c>
      <c r="J109" s="17" t="s">
        <v>37</v>
      </c>
      <c r="K109" s="19" t="s">
        <v>65</v>
      </c>
      <c r="L109" s="17" t="s">
        <v>714</v>
      </c>
      <c r="M109" s="20">
        <v>45155</v>
      </c>
      <c r="N109" s="21">
        <v>0.77916666666666667</v>
      </c>
      <c r="O109" s="20">
        <v>45156</v>
      </c>
      <c r="P109" s="21">
        <v>0.35555555555555557</v>
      </c>
      <c r="Q109" s="17" t="s">
        <v>43</v>
      </c>
      <c r="R109" s="17" t="s">
        <v>40</v>
      </c>
      <c r="U109" s="17" t="s">
        <v>396</v>
      </c>
      <c r="V109" s="17">
        <v>1</v>
      </c>
      <c r="W109" s="17">
        <f>Table4[[#This Row],[Date_End]]-Table4[[#This Row],[Date_Start]]</f>
        <v>1</v>
      </c>
      <c r="X109" s="17">
        <f t="shared" si="1"/>
        <v>0</v>
      </c>
    </row>
    <row r="110" spans="1:25" s="17" customFormat="1" ht="15" customHeight="1" x14ac:dyDescent="0.3">
      <c r="A110" s="17" t="s">
        <v>31</v>
      </c>
      <c r="B110" s="17" t="s">
        <v>375</v>
      </c>
      <c r="C110" s="17" t="s">
        <v>390</v>
      </c>
      <c r="D110" s="17" t="s">
        <v>397</v>
      </c>
      <c r="E110" s="17" t="s">
        <v>392</v>
      </c>
      <c r="F110" s="17" t="s">
        <v>398</v>
      </c>
      <c r="G110" s="17">
        <v>47.708553000000002</v>
      </c>
      <c r="H110" s="17">
        <v>6.9779840000000002</v>
      </c>
      <c r="I110" s="18">
        <v>391</v>
      </c>
      <c r="J110" s="17" t="s">
        <v>37</v>
      </c>
      <c r="K110" s="19" t="s">
        <v>65</v>
      </c>
      <c r="L110" s="17" t="s">
        <v>715</v>
      </c>
      <c r="M110" s="20">
        <v>45155</v>
      </c>
      <c r="N110" s="21">
        <v>0.78888888888888886</v>
      </c>
      <c r="O110" s="20">
        <v>45156</v>
      </c>
      <c r="P110" s="21">
        <v>0.36249999999999999</v>
      </c>
      <c r="Q110" s="17" t="s">
        <v>43</v>
      </c>
      <c r="R110" s="17" t="s">
        <v>66</v>
      </c>
      <c r="U110" s="17" t="s">
        <v>399</v>
      </c>
      <c r="V110" s="17">
        <v>1</v>
      </c>
      <c r="W110" s="17">
        <f>Table4[[#This Row],[Date_End]]-Table4[[#This Row],[Date_Start]]</f>
        <v>1</v>
      </c>
      <c r="X110" s="17">
        <f t="shared" si="1"/>
        <v>0</v>
      </c>
    </row>
    <row r="111" spans="1:25" s="17" customFormat="1" ht="15" customHeight="1" x14ac:dyDescent="0.3">
      <c r="A111" s="17" t="s">
        <v>31</v>
      </c>
      <c r="B111" s="17" t="s">
        <v>375</v>
      </c>
      <c r="C111" s="17" t="s">
        <v>390</v>
      </c>
      <c r="D111" s="17" t="s">
        <v>400</v>
      </c>
      <c r="E111" s="17" t="s">
        <v>392</v>
      </c>
      <c r="F111" s="17" t="s">
        <v>398</v>
      </c>
      <c r="G111" s="17">
        <v>47.708463999999999</v>
      </c>
      <c r="H111" s="17">
        <v>6.977811</v>
      </c>
      <c r="I111" s="18">
        <v>391</v>
      </c>
      <c r="J111" s="17" t="s">
        <v>37</v>
      </c>
      <c r="K111" s="19" t="s">
        <v>65</v>
      </c>
      <c r="L111" s="17" t="s">
        <v>716</v>
      </c>
      <c r="M111" s="20">
        <v>45155</v>
      </c>
      <c r="N111" s="21">
        <v>0.79375000000000007</v>
      </c>
      <c r="O111" s="20">
        <v>45156</v>
      </c>
      <c r="P111" s="21">
        <v>0.36388888888888887</v>
      </c>
      <c r="Q111" s="17" t="s">
        <v>43</v>
      </c>
      <c r="R111" s="17" t="s">
        <v>40</v>
      </c>
      <c r="U111" s="17" t="s">
        <v>401</v>
      </c>
      <c r="V111" s="17">
        <v>1</v>
      </c>
      <c r="W111" s="17">
        <f>Table4[[#This Row],[Date_End]]-Table4[[#This Row],[Date_Start]]</f>
        <v>1</v>
      </c>
      <c r="X111" s="17">
        <f t="shared" si="1"/>
        <v>2</v>
      </c>
      <c r="Y111" s="17">
        <v>2</v>
      </c>
    </row>
    <row r="112" spans="1:25" s="17" customFormat="1" ht="15" customHeight="1" x14ac:dyDescent="0.3">
      <c r="A112" s="17" t="s">
        <v>402</v>
      </c>
      <c r="B112" s="17" t="s">
        <v>403</v>
      </c>
      <c r="C112" s="17" t="s">
        <v>404</v>
      </c>
      <c r="D112" s="17" t="s">
        <v>405</v>
      </c>
      <c r="E112" s="17" t="s">
        <v>406</v>
      </c>
      <c r="F112" s="17" t="s">
        <v>407</v>
      </c>
      <c r="G112" s="17">
        <v>49.589875999999997</v>
      </c>
      <c r="H112" s="17">
        <v>5.7230660000000002</v>
      </c>
      <c r="I112" s="18">
        <v>304</v>
      </c>
      <c r="J112" s="17" t="s">
        <v>37</v>
      </c>
      <c r="K112" s="19" t="s">
        <v>408</v>
      </c>
      <c r="L112" s="17" t="s">
        <v>717</v>
      </c>
      <c r="M112" s="20">
        <v>45120</v>
      </c>
      <c r="N112" s="21">
        <v>0.75902777777777775</v>
      </c>
      <c r="O112" s="20">
        <v>45121</v>
      </c>
      <c r="P112" s="21">
        <v>0.33333333333333331</v>
      </c>
      <c r="Q112" s="17" t="s">
        <v>43</v>
      </c>
      <c r="R112" s="17" t="s">
        <v>40</v>
      </c>
      <c r="U112" s="17" t="s">
        <v>409</v>
      </c>
      <c r="V112" s="17">
        <v>1</v>
      </c>
      <c r="W112" s="17">
        <f>Table4[[#This Row],[Date_End]]-Table4[[#This Row],[Date_Start]]</f>
        <v>1</v>
      </c>
      <c r="X112" s="17">
        <f t="shared" si="1"/>
        <v>0</v>
      </c>
    </row>
    <row r="113" spans="1:24" s="17" customFormat="1" ht="15" customHeight="1" x14ac:dyDescent="0.3">
      <c r="A113" s="17" t="s">
        <v>402</v>
      </c>
      <c r="B113" s="17" t="s">
        <v>403</v>
      </c>
      <c r="C113" s="17" t="s">
        <v>404</v>
      </c>
      <c r="D113" s="17" t="s">
        <v>410</v>
      </c>
      <c r="E113" s="17" t="s">
        <v>406</v>
      </c>
      <c r="F113" s="17" t="s">
        <v>407</v>
      </c>
      <c r="G113" s="17">
        <v>49.589962</v>
      </c>
      <c r="H113" s="17">
        <v>5.7232479999999999</v>
      </c>
      <c r="I113" s="18">
        <v>304</v>
      </c>
      <c r="J113" s="17" t="s">
        <v>37</v>
      </c>
      <c r="K113" s="19" t="s">
        <v>408</v>
      </c>
      <c r="L113" s="17" t="s">
        <v>718</v>
      </c>
      <c r="M113" s="20">
        <v>45120</v>
      </c>
      <c r="N113" s="21">
        <v>0.76527777777777783</v>
      </c>
      <c r="O113" s="20">
        <v>45121</v>
      </c>
      <c r="P113" s="21">
        <v>0.33680555555555558</v>
      </c>
      <c r="Q113" s="17" t="s">
        <v>43</v>
      </c>
      <c r="R113" s="17" t="s">
        <v>40</v>
      </c>
      <c r="U113" s="17" t="s">
        <v>411</v>
      </c>
      <c r="V113" s="17">
        <v>1</v>
      </c>
      <c r="W113" s="17">
        <f>Table4[[#This Row],[Date_End]]-Table4[[#This Row],[Date_Start]]</f>
        <v>1</v>
      </c>
      <c r="X113" s="17">
        <f t="shared" si="1"/>
        <v>0</v>
      </c>
    </row>
    <row r="114" spans="1:24" s="17" customFormat="1" ht="15" customHeight="1" x14ac:dyDescent="0.3">
      <c r="A114" s="17" t="s">
        <v>402</v>
      </c>
      <c r="B114" s="17" t="s">
        <v>403</v>
      </c>
      <c r="C114" s="17" t="s">
        <v>404</v>
      </c>
      <c r="D114" s="17" t="s">
        <v>412</v>
      </c>
      <c r="E114" s="17" t="s">
        <v>406</v>
      </c>
      <c r="F114" s="17" t="s">
        <v>413</v>
      </c>
      <c r="G114" s="17">
        <v>49.585034</v>
      </c>
      <c r="H114" s="17">
        <v>5.7202760000000001</v>
      </c>
      <c r="I114" s="18">
        <v>304</v>
      </c>
      <c r="J114" s="17" t="s">
        <v>127</v>
      </c>
      <c r="K114" s="19" t="s">
        <v>408</v>
      </c>
      <c r="L114" s="17" t="s">
        <v>719</v>
      </c>
      <c r="M114" s="20">
        <v>45120</v>
      </c>
      <c r="N114" s="21">
        <v>0.75</v>
      </c>
      <c r="O114" s="20">
        <v>45121</v>
      </c>
      <c r="P114" s="21">
        <v>0.32361111111111113</v>
      </c>
      <c r="Q114" s="17" t="s">
        <v>43</v>
      </c>
      <c r="R114" s="17" t="s">
        <v>66</v>
      </c>
      <c r="U114" s="17" t="s">
        <v>414</v>
      </c>
      <c r="V114" s="17">
        <v>1</v>
      </c>
      <c r="W114" s="17">
        <f>Table4[[#This Row],[Date_End]]-Table4[[#This Row],[Date_Start]]</f>
        <v>1</v>
      </c>
      <c r="X114" s="17">
        <f t="shared" si="1"/>
        <v>0</v>
      </c>
    </row>
    <row r="115" spans="1:24" s="17" customFormat="1" ht="15" customHeight="1" x14ac:dyDescent="0.3">
      <c r="A115" s="17" t="s">
        <v>402</v>
      </c>
      <c r="B115" s="17" t="s">
        <v>415</v>
      </c>
      <c r="C115" s="17" t="s">
        <v>416</v>
      </c>
      <c r="D115" s="17" t="s">
        <v>417</v>
      </c>
      <c r="E115" s="17" t="s">
        <v>418</v>
      </c>
      <c r="F115" s="17" t="s">
        <v>419</v>
      </c>
      <c r="G115" s="17">
        <v>49.551575</v>
      </c>
      <c r="H115" s="17">
        <v>5.6407179999999997</v>
      </c>
      <c r="I115" s="18">
        <v>238</v>
      </c>
      <c r="J115" s="17" t="s">
        <v>37</v>
      </c>
      <c r="K115" s="19" t="s">
        <v>408</v>
      </c>
      <c r="L115" s="17" t="s">
        <v>720</v>
      </c>
      <c r="M115" s="20">
        <v>45120</v>
      </c>
      <c r="N115" s="21">
        <v>0.81527777777777777</v>
      </c>
      <c r="O115" s="20">
        <v>45121</v>
      </c>
      <c r="P115" s="21">
        <v>0.35972222222222222</v>
      </c>
      <c r="Q115" s="17" t="s">
        <v>43</v>
      </c>
      <c r="R115" s="17" t="s">
        <v>40</v>
      </c>
      <c r="U115" s="17" t="s">
        <v>420</v>
      </c>
      <c r="V115" s="17">
        <v>1</v>
      </c>
      <c r="W115" s="17">
        <f>Table4[[#This Row],[Date_End]]-Table4[[#This Row],[Date_Start]]</f>
        <v>1</v>
      </c>
      <c r="X115" s="17">
        <f t="shared" si="1"/>
        <v>0</v>
      </c>
    </row>
    <row r="116" spans="1:24" s="17" customFormat="1" ht="15" customHeight="1" x14ac:dyDescent="0.3">
      <c r="A116" s="17" t="s">
        <v>402</v>
      </c>
      <c r="B116" s="17" t="s">
        <v>415</v>
      </c>
      <c r="C116" s="17" t="s">
        <v>416</v>
      </c>
      <c r="D116" s="17" t="s">
        <v>421</v>
      </c>
      <c r="E116" s="17" t="s">
        <v>418</v>
      </c>
      <c r="F116" s="17" t="s">
        <v>419</v>
      </c>
      <c r="G116" s="22">
        <v>49.551349999999999</v>
      </c>
      <c r="H116" s="17">
        <v>5.6405209999999997</v>
      </c>
      <c r="I116" s="18">
        <v>238</v>
      </c>
      <c r="J116" s="17" t="s">
        <v>37</v>
      </c>
      <c r="K116" s="19" t="s">
        <v>408</v>
      </c>
      <c r="L116" s="17" t="s">
        <v>721</v>
      </c>
      <c r="M116" s="20">
        <v>45120</v>
      </c>
      <c r="N116" s="21">
        <v>0.81666666666666676</v>
      </c>
      <c r="O116" s="20">
        <v>45121</v>
      </c>
      <c r="P116" s="21">
        <v>0.36041666666666666</v>
      </c>
      <c r="Q116" s="17" t="s">
        <v>43</v>
      </c>
      <c r="R116" s="17" t="s">
        <v>40</v>
      </c>
      <c r="U116" s="17" t="s">
        <v>422</v>
      </c>
      <c r="V116" s="17">
        <v>1</v>
      </c>
      <c r="W116" s="17">
        <f>Table4[[#This Row],[Date_End]]-Table4[[#This Row],[Date_Start]]</f>
        <v>1</v>
      </c>
      <c r="X116" s="17">
        <f t="shared" si="1"/>
        <v>0</v>
      </c>
    </row>
    <row r="117" spans="1:24" s="17" customFormat="1" ht="15" customHeight="1" x14ac:dyDescent="0.3">
      <c r="A117" s="17" t="s">
        <v>402</v>
      </c>
      <c r="B117" s="17" t="s">
        <v>423</v>
      </c>
      <c r="C117" s="17" t="s">
        <v>424</v>
      </c>
      <c r="D117" s="17" t="s">
        <v>425</v>
      </c>
      <c r="E117" s="17" t="s">
        <v>426</v>
      </c>
      <c r="F117" s="17" t="s">
        <v>427</v>
      </c>
      <c r="G117" s="17">
        <v>50.160938999999999</v>
      </c>
      <c r="H117" s="17">
        <v>5.2228560000000002</v>
      </c>
      <c r="I117" s="18">
        <v>196</v>
      </c>
      <c r="J117" s="17" t="s">
        <v>84</v>
      </c>
      <c r="K117" s="19" t="s">
        <v>408</v>
      </c>
      <c r="L117" s="17" t="s">
        <v>722</v>
      </c>
      <c r="M117" s="20">
        <v>45120</v>
      </c>
      <c r="N117" s="21">
        <v>0.85416666666666663</v>
      </c>
      <c r="O117" s="20">
        <v>45121</v>
      </c>
      <c r="P117" s="21">
        <v>0.33333333333333331</v>
      </c>
      <c r="Q117" s="17" t="s">
        <v>43</v>
      </c>
      <c r="R117" s="17" t="s">
        <v>40</v>
      </c>
      <c r="U117" s="17" t="s">
        <v>428</v>
      </c>
      <c r="V117" s="17">
        <v>1</v>
      </c>
      <c r="W117" s="17">
        <f>Table4[[#This Row],[Date_End]]-Table4[[#This Row],[Date_Start]]</f>
        <v>1</v>
      </c>
      <c r="X117" s="17">
        <f t="shared" si="1"/>
        <v>0</v>
      </c>
    </row>
    <row r="118" spans="1:24" s="17" customFormat="1" ht="15" customHeight="1" x14ac:dyDescent="0.3">
      <c r="A118" s="17" t="s">
        <v>402</v>
      </c>
      <c r="B118" s="17" t="s">
        <v>423</v>
      </c>
      <c r="C118" s="17" t="s">
        <v>429</v>
      </c>
      <c r="D118" s="17" t="s">
        <v>430</v>
      </c>
      <c r="E118" s="17" t="s">
        <v>426</v>
      </c>
      <c r="F118" s="17" t="s">
        <v>431</v>
      </c>
      <c r="G118" s="17">
        <v>50.148347999999999</v>
      </c>
      <c r="H118" s="17">
        <v>5.2364959999999998</v>
      </c>
      <c r="I118" s="18">
        <v>227</v>
      </c>
      <c r="J118" s="17" t="s">
        <v>184</v>
      </c>
      <c r="K118" s="19" t="s">
        <v>408</v>
      </c>
      <c r="L118" s="17" t="s">
        <v>723</v>
      </c>
      <c r="M118" s="20">
        <v>45120</v>
      </c>
      <c r="N118" s="21">
        <v>0.80208333333333337</v>
      </c>
      <c r="O118" s="20">
        <v>45121</v>
      </c>
      <c r="P118" s="21">
        <v>0.34375</v>
      </c>
      <c r="Q118" s="17" t="s">
        <v>43</v>
      </c>
      <c r="R118" s="17" t="s">
        <v>40</v>
      </c>
      <c r="U118" s="17" t="s">
        <v>432</v>
      </c>
      <c r="V118" s="17">
        <v>1</v>
      </c>
      <c r="W118" s="17">
        <f>Table4[[#This Row],[Date_End]]-Table4[[#This Row],[Date_Start]]</f>
        <v>1</v>
      </c>
      <c r="X118" s="17">
        <f t="shared" si="1"/>
        <v>0</v>
      </c>
    </row>
    <row r="119" spans="1:24" s="17" customFormat="1" ht="15" customHeight="1" x14ac:dyDescent="0.3">
      <c r="A119" s="17" t="s">
        <v>402</v>
      </c>
      <c r="B119" s="17" t="s">
        <v>423</v>
      </c>
      <c r="C119" s="17" t="s">
        <v>433</v>
      </c>
      <c r="D119" s="17" t="s">
        <v>434</v>
      </c>
      <c r="E119" s="17" t="s">
        <v>426</v>
      </c>
      <c r="F119" s="17" t="s">
        <v>431</v>
      </c>
      <c r="G119" s="17">
        <v>50.148372000000002</v>
      </c>
      <c r="H119" s="17">
        <v>5.2368360000000003</v>
      </c>
      <c r="I119" s="18">
        <v>227</v>
      </c>
      <c r="J119" s="17" t="s">
        <v>127</v>
      </c>
      <c r="K119" s="19" t="s">
        <v>408</v>
      </c>
      <c r="L119" s="17" t="s">
        <v>724</v>
      </c>
      <c r="M119" s="20">
        <v>45120</v>
      </c>
      <c r="N119" s="21">
        <v>0.8125</v>
      </c>
      <c r="O119" s="20">
        <v>45121</v>
      </c>
      <c r="P119" s="21">
        <v>0.33333333333333331</v>
      </c>
      <c r="Q119" s="17" t="s">
        <v>43</v>
      </c>
      <c r="R119" s="17" t="s">
        <v>44</v>
      </c>
      <c r="U119" s="17" t="s">
        <v>435</v>
      </c>
      <c r="V119" s="17">
        <v>1</v>
      </c>
      <c r="W119" s="17">
        <f>Table4[[#This Row],[Date_End]]-Table4[[#This Row],[Date_Start]]</f>
        <v>1</v>
      </c>
      <c r="X119" s="17">
        <f t="shared" si="1"/>
        <v>0</v>
      </c>
    </row>
    <row r="120" spans="1:24" s="17" customFormat="1" ht="15" customHeight="1" x14ac:dyDescent="0.3">
      <c r="A120" s="17" t="s">
        <v>402</v>
      </c>
      <c r="B120" s="17" t="s">
        <v>436</v>
      </c>
      <c r="C120" s="17" t="s">
        <v>437</v>
      </c>
      <c r="D120" s="17" t="s">
        <v>438</v>
      </c>
      <c r="E120" s="17" t="s">
        <v>439</v>
      </c>
      <c r="F120" s="17" t="s">
        <v>440</v>
      </c>
      <c r="G120" s="17">
        <v>50.079161999999997</v>
      </c>
      <c r="H120" s="17">
        <v>5.1551920000000004</v>
      </c>
      <c r="I120" s="18">
        <v>220</v>
      </c>
      <c r="J120" s="17" t="s">
        <v>37</v>
      </c>
      <c r="K120" s="19" t="s">
        <v>408</v>
      </c>
      <c r="L120" s="17" t="s">
        <v>725</v>
      </c>
      <c r="M120" s="20">
        <v>45120</v>
      </c>
      <c r="N120" s="21">
        <v>0.8125</v>
      </c>
      <c r="O120" s="20">
        <v>45121</v>
      </c>
      <c r="P120" s="21">
        <v>0.36458333333333331</v>
      </c>
      <c r="Q120" s="17" t="s">
        <v>43</v>
      </c>
      <c r="R120" s="17" t="s">
        <v>40</v>
      </c>
      <c r="U120" s="17" t="s">
        <v>441</v>
      </c>
      <c r="V120" s="17">
        <v>1</v>
      </c>
      <c r="W120" s="17">
        <f>Table4[[#This Row],[Date_End]]-Table4[[#This Row],[Date_Start]]</f>
        <v>1</v>
      </c>
      <c r="X120" s="17">
        <f t="shared" si="1"/>
        <v>0</v>
      </c>
    </row>
    <row r="121" spans="1:24" s="17" customFormat="1" ht="15" customHeight="1" x14ac:dyDescent="0.3">
      <c r="A121" s="17" t="s">
        <v>402</v>
      </c>
      <c r="B121" s="17" t="s">
        <v>436</v>
      </c>
      <c r="C121" s="17" t="s">
        <v>437</v>
      </c>
      <c r="D121" s="17" t="s">
        <v>442</v>
      </c>
      <c r="E121" s="17" t="s">
        <v>439</v>
      </c>
      <c r="F121" s="17" t="s">
        <v>440</v>
      </c>
      <c r="G121" s="17">
        <v>50.079110999999997</v>
      </c>
      <c r="H121" s="17">
        <v>5.1553490000000002</v>
      </c>
      <c r="I121" s="18">
        <v>220</v>
      </c>
      <c r="J121" s="17" t="s">
        <v>37</v>
      </c>
      <c r="K121" s="19" t="s">
        <v>408</v>
      </c>
      <c r="L121" s="17" t="s">
        <v>726</v>
      </c>
      <c r="M121" s="20">
        <v>45120</v>
      </c>
      <c r="N121" s="21">
        <v>0.82986111111111116</v>
      </c>
      <c r="O121" s="20">
        <v>45121</v>
      </c>
      <c r="P121" s="21">
        <v>0.33333333333333331</v>
      </c>
      <c r="Q121" s="17" t="s">
        <v>43</v>
      </c>
      <c r="R121" s="17" t="s">
        <v>40</v>
      </c>
      <c r="U121" s="17" t="s">
        <v>443</v>
      </c>
      <c r="V121" s="17">
        <v>1</v>
      </c>
      <c r="W121" s="17">
        <f>Table4[[#This Row],[Date_End]]-Table4[[#This Row],[Date_Start]]</f>
        <v>1</v>
      </c>
      <c r="X121" s="17">
        <f t="shared" si="1"/>
        <v>0</v>
      </c>
    </row>
    <row r="122" spans="1:24" s="17" customFormat="1" ht="15" customHeight="1" x14ac:dyDescent="0.3">
      <c r="A122" s="17" t="s">
        <v>402</v>
      </c>
      <c r="B122" s="17" t="s">
        <v>436</v>
      </c>
      <c r="C122" s="17" t="s">
        <v>437</v>
      </c>
      <c r="D122" s="17" t="s">
        <v>444</v>
      </c>
      <c r="E122" s="17" t="s">
        <v>439</v>
      </c>
      <c r="F122" s="17" t="s">
        <v>440</v>
      </c>
      <c r="G122" s="17">
        <v>50.079143999999999</v>
      </c>
      <c r="H122" s="17">
        <v>5.1556369999999996</v>
      </c>
      <c r="I122" s="18">
        <v>220</v>
      </c>
      <c r="J122" s="17" t="s">
        <v>37</v>
      </c>
      <c r="K122" s="19" t="s">
        <v>408</v>
      </c>
      <c r="L122" s="17" t="s">
        <v>727</v>
      </c>
      <c r="M122" s="20">
        <v>45120</v>
      </c>
      <c r="N122" s="21">
        <v>0.84027777777777779</v>
      </c>
      <c r="O122" s="20">
        <v>45121</v>
      </c>
      <c r="P122" s="21">
        <v>0.37847222222222227</v>
      </c>
      <c r="Q122" s="17" t="s">
        <v>43</v>
      </c>
      <c r="R122" s="17" t="s">
        <v>40</v>
      </c>
      <c r="U122" s="17" t="s">
        <v>445</v>
      </c>
      <c r="V122" s="17">
        <v>1</v>
      </c>
      <c r="W122" s="17">
        <f>Table4[[#This Row],[Date_End]]-Table4[[#This Row],[Date_Start]]</f>
        <v>1</v>
      </c>
      <c r="X122" s="17">
        <f t="shared" si="1"/>
        <v>0</v>
      </c>
    </row>
    <row r="123" spans="1:24" s="17" customFormat="1" ht="15" customHeight="1" x14ac:dyDescent="0.3">
      <c r="A123" s="17" t="s">
        <v>402</v>
      </c>
      <c r="B123" s="17" t="s">
        <v>436</v>
      </c>
      <c r="C123" s="17" t="s">
        <v>446</v>
      </c>
      <c r="D123" s="17" t="s">
        <v>447</v>
      </c>
      <c r="E123" s="17" t="s">
        <v>439</v>
      </c>
      <c r="F123" s="17" t="s">
        <v>448</v>
      </c>
      <c r="G123" s="17">
        <v>50.081349000000003</v>
      </c>
      <c r="H123" s="17">
        <v>5.1501539999999997</v>
      </c>
      <c r="I123" s="18">
        <v>220</v>
      </c>
      <c r="J123" s="17" t="s">
        <v>37</v>
      </c>
      <c r="K123" s="19" t="s">
        <v>408</v>
      </c>
      <c r="L123" s="17" t="s">
        <v>728</v>
      </c>
      <c r="M123" s="20">
        <v>45120</v>
      </c>
      <c r="N123" s="21">
        <v>0.84722222222222221</v>
      </c>
      <c r="O123" s="20">
        <v>45121</v>
      </c>
      <c r="P123" s="21">
        <v>0.38541666666666669</v>
      </c>
      <c r="Q123" s="17" t="s">
        <v>43</v>
      </c>
      <c r="R123" s="17" t="s">
        <v>66</v>
      </c>
      <c r="U123" s="17" t="s">
        <v>449</v>
      </c>
      <c r="V123" s="17">
        <v>1</v>
      </c>
      <c r="W123" s="17">
        <f>Table4[[#This Row],[Date_End]]-Table4[[#This Row],[Date_Start]]</f>
        <v>1</v>
      </c>
      <c r="X123" s="17">
        <f t="shared" si="1"/>
        <v>0</v>
      </c>
    </row>
    <row r="124" spans="1:24" s="17" customFormat="1" ht="15" customHeight="1" x14ac:dyDescent="0.3">
      <c r="A124" s="17" t="s">
        <v>402</v>
      </c>
      <c r="B124" s="17" t="s">
        <v>436</v>
      </c>
      <c r="C124" s="17" t="s">
        <v>446</v>
      </c>
      <c r="D124" s="17" t="s">
        <v>450</v>
      </c>
      <c r="E124" s="17" t="s">
        <v>439</v>
      </c>
      <c r="F124" s="17" t="s">
        <v>448</v>
      </c>
      <c r="G124" s="17">
        <v>50.081338000000002</v>
      </c>
      <c r="H124" s="17">
        <v>5.1502840000000001</v>
      </c>
      <c r="I124" s="18">
        <v>220</v>
      </c>
      <c r="J124" s="17" t="s">
        <v>37</v>
      </c>
      <c r="K124" s="19" t="s">
        <v>408</v>
      </c>
      <c r="L124" s="17" t="s">
        <v>729</v>
      </c>
      <c r="M124" s="20">
        <v>45121</v>
      </c>
      <c r="N124" s="21">
        <v>0.89583333333333337</v>
      </c>
      <c r="O124" s="20">
        <v>45121</v>
      </c>
      <c r="P124" s="21">
        <v>0.37847222222222227</v>
      </c>
      <c r="Q124" s="17" t="s">
        <v>43</v>
      </c>
      <c r="R124" s="17" t="s">
        <v>66</v>
      </c>
      <c r="U124" s="17" t="s">
        <v>449</v>
      </c>
      <c r="V124" s="17">
        <v>1</v>
      </c>
      <c r="W124" s="17">
        <f>Table4[[#This Row],[Date_End]]-Table4[[#This Row],[Date_Start]]</f>
        <v>0</v>
      </c>
      <c r="X124" s="17">
        <f t="shared" si="1"/>
        <v>0</v>
      </c>
    </row>
    <row r="125" spans="1:24" s="17" customFormat="1" ht="15" customHeight="1" x14ac:dyDescent="0.3">
      <c r="A125" s="17" t="s">
        <v>402</v>
      </c>
      <c r="B125" s="17" t="s">
        <v>451</v>
      </c>
      <c r="C125" s="17" t="s">
        <v>452</v>
      </c>
      <c r="D125" s="17" t="s">
        <v>453</v>
      </c>
      <c r="E125" s="17" t="s">
        <v>454</v>
      </c>
      <c r="F125" s="17" t="s">
        <v>455</v>
      </c>
      <c r="G125" s="22">
        <v>50.724879999999999</v>
      </c>
      <c r="H125" s="17">
        <v>5.6942640000000004</v>
      </c>
      <c r="I125" s="18">
        <v>131</v>
      </c>
      <c r="J125" s="17" t="s">
        <v>50</v>
      </c>
      <c r="K125" s="19" t="s">
        <v>408</v>
      </c>
      <c r="L125" s="17" t="s">
        <v>730</v>
      </c>
      <c r="M125" s="20">
        <v>45121</v>
      </c>
      <c r="N125" s="21">
        <v>0.66527777777777775</v>
      </c>
      <c r="O125" s="20">
        <v>45122</v>
      </c>
      <c r="P125" s="21">
        <v>0.40972222222222227</v>
      </c>
      <c r="Q125" s="17" t="s">
        <v>43</v>
      </c>
      <c r="R125" s="17" t="s">
        <v>40</v>
      </c>
      <c r="U125" s="17" t="s">
        <v>456</v>
      </c>
      <c r="V125" s="17">
        <v>1</v>
      </c>
      <c r="W125" s="17">
        <f>Table4[[#This Row],[Date_End]]-Table4[[#This Row],[Date_Start]]</f>
        <v>1</v>
      </c>
      <c r="X125" s="17">
        <f t="shared" si="1"/>
        <v>0</v>
      </c>
    </row>
    <row r="126" spans="1:24" s="17" customFormat="1" ht="15" customHeight="1" x14ac:dyDescent="0.3">
      <c r="A126" s="17" t="s">
        <v>402</v>
      </c>
      <c r="B126" s="17" t="s">
        <v>451</v>
      </c>
      <c r="C126" s="17" t="s">
        <v>452</v>
      </c>
      <c r="D126" s="17" t="s">
        <v>457</v>
      </c>
      <c r="E126" s="17" t="s">
        <v>454</v>
      </c>
      <c r="F126" s="17" t="s">
        <v>455</v>
      </c>
      <c r="G126" s="17">
        <v>50.724556</v>
      </c>
      <c r="H126" s="17">
        <v>5.6947020000000004</v>
      </c>
      <c r="I126" s="18">
        <v>131</v>
      </c>
      <c r="J126" s="17" t="s">
        <v>50</v>
      </c>
      <c r="K126" s="19" t="s">
        <v>408</v>
      </c>
      <c r="L126" s="17" t="s">
        <v>731</v>
      </c>
      <c r="M126" s="20">
        <v>45121</v>
      </c>
      <c r="N126" s="21">
        <v>0.67222222222222217</v>
      </c>
      <c r="O126" s="20">
        <v>45122</v>
      </c>
      <c r="P126" s="21">
        <v>0.40972222222222227</v>
      </c>
      <c r="Q126" s="17" t="s">
        <v>43</v>
      </c>
      <c r="R126" s="17" t="s">
        <v>40</v>
      </c>
      <c r="T126" s="17" t="s">
        <v>185</v>
      </c>
      <c r="U126" s="17" t="s">
        <v>458</v>
      </c>
      <c r="V126" s="17">
        <v>1</v>
      </c>
      <c r="W126" s="17">
        <f>Table4[[#This Row],[Date_End]]-Table4[[#This Row],[Date_Start]]</f>
        <v>1</v>
      </c>
      <c r="X126" s="17">
        <f t="shared" si="1"/>
        <v>0</v>
      </c>
    </row>
    <row r="127" spans="1:24" s="17" customFormat="1" ht="15" customHeight="1" x14ac:dyDescent="0.3">
      <c r="A127" s="17" t="s">
        <v>402</v>
      </c>
      <c r="B127" s="17" t="s">
        <v>451</v>
      </c>
      <c r="C127" s="17" t="s">
        <v>452</v>
      </c>
      <c r="D127" s="17" t="s">
        <v>459</v>
      </c>
      <c r="E127" s="17" t="s">
        <v>454</v>
      </c>
      <c r="F127" s="17" t="s">
        <v>460</v>
      </c>
      <c r="G127" s="17">
        <v>50.725194000000002</v>
      </c>
      <c r="H127" s="17">
        <v>5.6941069999999998</v>
      </c>
      <c r="I127" s="18">
        <v>114</v>
      </c>
      <c r="J127" s="17" t="s">
        <v>50</v>
      </c>
      <c r="K127" s="19" t="s">
        <v>408</v>
      </c>
      <c r="L127" s="17" t="s">
        <v>732</v>
      </c>
      <c r="M127" s="20">
        <v>45121</v>
      </c>
      <c r="N127" s="21">
        <v>0.69097222222222221</v>
      </c>
      <c r="O127" s="20">
        <v>45122</v>
      </c>
      <c r="P127" s="21">
        <v>0.41666666666666669</v>
      </c>
      <c r="Q127" s="17" t="s">
        <v>43</v>
      </c>
      <c r="R127" s="17" t="s">
        <v>40</v>
      </c>
      <c r="U127" s="17" t="s">
        <v>461</v>
      </c>
      <c r="V127" s="17">
        <v>1</v>
      </c>
      <c r="W127" s="17">
        <f>Table4[[#This Row],[Date_End]]-Table4[[#This Row],[Date_Start]]</f>
        <v>1</v>
      </c>
      <c r="X127" s="17">
        <f t="shared" si="1"/>
        <v>0</v>
      </c>
    </row>
    <row r="128" spans="1:24" s="17" customFormat="1" ht="15" customHeight="1" x14ac:dyDescent="0.3">
      <c r="A128" s="17" t="s">
        <v>402</v>
      </c>
      <c r="B128" s="17" t="s">
        <v>451</v>
      </c>
      <c r="C128" s="17" t="s">
        <v>452</v>
      </c>
      <c r="D128" s="17" t="s">
        <v>462</v>
      </c>
      <c r="E128" s="17" t="s">
        <v>454</v>
      </c>
      <c r="F128" s="17" t="s">
        <v>460</v>
      </c>
      <c r="G128" s="17">
        <v>50.725216000000003</v>
      </c>
      <c r="H128" s="22">
        <v>5.6940600000000003</v>
      </c>
      <c r="I128" s="18">
        <v>114</v>
      </c>
      <c r="J128" s="17" t="s">
        <v>50</v>
      </c>
      <c r="K128" s="19" t="s">
        <v>408</v>
      </c>
      <c r="L128" s="17" t="s">
        <v>733</v>
      </c>
      <c r="M128" s="20">
        <v>45121</v>
      </c>
      <c r="N128" s="21">
        <v>0.7006944444444444</v>
      </c>
      <c r="O128" s="20">
        <v>45122</v>
      </c>
      <c r="P128" s="21">
        <v>0.45833333333333331</v>
      </c>
      <c r="Q128" s="17" t="s">
        <v>43</v>
      </c>
      <c r="R128" s="17" t="s">
        <v>40</v>
      </c>
      <c r="U128" s="17" t="s">
        <v>463</v>
      </c>
      <c r="V128" s="17">
        <v>1</v>
      </c>
      <c r="W128" s="17">
        <f>Table4[[#This Row],[Date_End]]-Table4[[#This Row],[Date_Start]]</f>
        <v>1</v>
      </c>
      <c r="X128" s="17">
        <f t="shared" si="1"/>
        <v>0</v>
      </c>
    </row>
    <row r="129" spans="1:28" s="17" customFormat="1" ht="15" customHeight="1" x14ac:dyDescent="0.3">
      <c r="A129" s="17" t="s">
        <v>402</v>
      </c>
      <c r="B129" s="17" t="s">
        <v>451</v>
      </c>
      <c r="C129" s="17" t="s">
        <v>452</v>
      </c>
      <c r="D129" s="17" t="s">
        <v>464</v>
      </c>
      <c r="E129" s="17" t="s">
        <v>454</v>
      </c>
      <c r="F129" s="17" t="s">
        <v>460</v>
      </c>
      <c r="G129" s="17">
        <v>50.725006999999998</v>
      </c>
      <c r="H129" s="17">
        <v>5.6946779999999997</v>
      </c>
      <c r="I129" s="18">
        <v>114</v>
      </c>
      <c r="J129" s="17" t="s">
        <v>50</v>
      </c>
      <c r="K129" s="19" t="s">
        <v>408</v>
      </c>
      <c r="L129" s="17" t="s">
        <v>734</v>
      </c>
      <c r="M129" s="20">
        <v>45121</v>
      </c>
      <c r="N129" s="21">
        <v>0.69166666666666676</v>
      </c>
      <c r="O129" s="20">
        <v>45122</v>
      </c>
      <c r="P129" s="21">
        <v>0.4548611111111111</v>
      </c>
      <c r="Q129" s="17" t="s">
        <v>43</v>
      </c>
      <c r="R129" s="17" t="s">
        <v>40</v>
      </c>
      <c r="U129" s="17" t="s">
        <v>465</v>
      </c>
      <c r="V129" s="17">
        <v>1</v>
      </c>
      <c r="W129" s="17">
        <f>Table4[[#This Row],[Date_End]]-Table4[[#This Row],[Date_Start]]</f>
        <v>1</v>
      </c>
      <c r="X129" s="17">
        <f t="shared" si="1"/>
        <v>0</v>
      </c>
    </row>
    <row r="130" spans="1:28" s="17" customFormat="1" ht="15" customHeight="1" x14ac:dyDescent="0.3">
      <c r="A130" s="17" t="s">
        <v>402</v>
      </c>
      <c r="B130" s="17" t="s">
        <v>451</v>
      </c>
      <c r="C130" s="17" t="s">
        <v>452</v>
      </c>
      <c r="D130" s="17" t="s">
        <v>466</v>
      </c>
      <c r="E130" s="17" t="s">
        <v>454</v>
      </c>
      <c r="F130" s="17" t="s">
        <v>460</v>
      </c>
      <c r="G130" s="17">
        <v>50.725763000000001</v>
      </c>
      <c r="H130" s="22">
        <v>5.6941100000000002</v>
      </c>
      <c r="I130" s="18">
        <v>114</v>
      </c>
      <c r="J130" s="17" t="s">
        <v>50</v>
      </c>
      <c r="K130" s="19" t="s">
        <v>408</v>
      </c>
      <c r="L130" s="17" t="s">
        <v>735</v>
      </c>
      <c r="M130" s="20">
        <v>45121</v>
      </c>
      <c r="N130" s="21">
        <v>0.70763888888888893</v>
      </c>
      <c r="O130" s="20">
        <v>45122</v>
      </c>
      <c r="P130" s="21">
        <v>0.46180555555555558</v>
      </c>
      <c r="Q130" s="17" t="s">
        <v>43</v>
      </c>
      <c r="R130" s="17" t="s">
        <v>40</v>
      </c>
      <c r="U130" s="17" t="s">
        <v>467</v>
      </c>
      <c r="V130" s="17">
        <v>1</v>
      </c>
      <c r="W130" s="17">
        <f>Table4[[#This Row],[Date_End]]-Table4[[#This Row],[Date_Start]]</f>
        <v>1</v>
      </c>
      <c r="X130" s="17">
        <f t="shared" si="1"/>
        <v>0</v>
      </c>
    </row>
    <row r="131" spans="1:28" s="17" customFormat="1" ht="15" customHeight="1" x14ac:dyDescent="0.3">
      <c r="A131" s="17" t="s">
        <v>402</v>
      </c>
      <c r="B131" s="17" t="s">
        <v>451</v>
      </c>
      <c r="C131" s="17" t="s">
        <v>468</v>
      </c>
      <c r="D131" s="17" t="s">
        <v>469</v>
      </c>
      <c r="E131" s="17" t="s">
        <v>470</v>
      </c>
      <c r="F131" s="17" t="s">
        <v>471</v>
      </c>
      <c r="G131" s="17">
        <v>50.653517999999998</v>
      </c>
      <c r="H131" s="17">
        <v>5.6841520000000001</v>
      </c>
      <c r="I131" s="18">
        <v>207</v>
      </c>
      <c r="J131" s="17" t="s">
        <v>37</v>
      </c>
      <c r="K131" s="19" t="s">
        <v>408</v>
      </c>
      <c r="L131" s="17" t="s">
        <v>736</v>
      </c>
      <c r="M131" s="20">
        <v>45121</v>
      </c>
      <c r="N131" s="21">
        <v>0.8847222222222223</v>
      </c>
      <c r="O131" s="20">
        <v>45122</v>
      </c>
      <c r="P131" s="21">
        <v>0.31944444444444448</v>
      </c>
      <c r="Q131" s="17" t="s">
        <v>39</v>
      </c>
      <c r="R131" s="17" t="s">
        <v>40</v>
      </c>
      <c r="S131" s="17" t="s">
        <v>791</v>
      </c>
      <c r="U131" s="17" t="s">
        <v>472</v>
      </c>
      <c r="V131" s="17">
        <v>1</v>
      </c>
      <c r="W131" s="17">
        <f>Table4[[#This Row],[Date_End]]-Table4[[#This Row],[Date_Start]]</f>
        <v>1</v>
      </c>
      <c r="X131" s="17">
        <f t="shared" si="1"/>
        <v>0</v>
      </c>
    </row>
    <row r="132" spans="1:28" s="17" customFormat="1" ht="15" customHeight="1" x14ac:dyDescent="0.3">
      <c r="A132" s="17" t="s">
        <v>402</v>
      </c>
      <c r="B132" s="17" t="s">
        <v>415</v>
      </c>
      <c r="C132" s="17" t="s">
        <v>473</v>
      </c>
      <c r="D132" s="17" t="s">
        <v>474</v>
      </c>
      <c r="E132" s="17" t="s">
        <v>475</v>
      </c>
      <c r="F132" s="17" t="s">
        <v>476</v>
      </c>
      <c r="G132" s="17">
        <v>49.729745999999999</v>
      </c>
      <c r="H132" s="17">
        <v>5.2435669999999996</v>
      </c>
      <c r="I132" s="18">
        <v>305</v>
      </c>
      <c r="J132" s="17" t="s">
        <v>37</v>
      </c>
      <c r="K132" s="19" t="s">
        <v>408</v>
      </c>
      <c r="L132" s="17" t="s">
        <v>737</v>
      </c>
      <c r="M132" s="20">
        <v>45122</v>
      </c>
      <c r="N132" s="21">
        <v>0.78541666666666676</v>
      </c>
      <c r="O132" s="20">
        <v>45123</v>
      </c>
      <c r="P132" s="21">
        <v>0.4375</v>
      </c>
      <c r="Q132" s="17" t="s">
        <v>43</v>
      </c>
      <c r="R132" s="17" t="s">
        <v>66</v>
      </c>
      <c r="U132" s="17" t="s">
        <v>477</v>
      </c>
      <c r="V132" s="17">
        <v>1</v>
      </c>
      <c r="W132" s="17">
        <f>Table4[[#This Row],[Date_End]]-Table4[[#This Row],[Date_Start]]</f>
        <v>1</v>
      </c>
      <c r="X132" s="17">
        <f t="shared" si="1"/>
        <v>0</v>
      </c>
    </row>
    <row r="133" spans="1:28" s="17" customFormat="1" ht="15" customHeight="1" x14ac:dyDescent="0.3">
      <c r="A133" s="17" t="s">
        <v>402</v>
      </c>
      <c r="B133" s="17" t="s">
        <v>415</v>
      </c>
      <c r="C133" s="17" t="s">
        <v>473</v>
      </c>
      <c r="D133" s="17" t="s">
        <v>478</v>
      </c>
      <c r="E133" s="17" t="s">
        <v>475</v>
      </c>
      <c r="F133" s="17" t="s">
        <v>476</v>
      </c>
      <c r="G133" s="17">
        <v>49.729781000000003</v>
      </c>
      <c r="H133" s="17">
        <v>5.2435039999999997</v>
      </c>
      <c r="I133" s="18">
        <v>305</v>
      </c>
      <c r="J133" s="17" t="s">
        <v>37</v>
      </c>
      <c r="K133" s="19" t="s">
        <v>408</v>
      </c>
      <c r="L133" s="17" t="s">
        <v>738</v>
      </c>
      <c r="M133" s="20">
        <v>45122</v>
      </c>
      <c r="N133" s="21">
        <v>0.79375000000000007</v>
      </c>
      <c r="O133" s="20">
        <v>45123</v>
      </c>
      <c r="P133" s="21">
        <v>0.4375</v>
      </c>
      <c r="Q133" s="17" t="s">
        <v>43</v>
      </c>
      <c r="R133" s="17" t="s">
        <v>66</v>
      </c>
      <c r="U133" s="17" t="s">
        <v>479</v>
      </c>
      <c r="V133" s="17">
        <v>1</v>
      </c>
      <c r="W133" s="17">
        <f>Table4[[#This Row],[Date_End]]-Table4[[#This Row],[Date_Start]]</f>
        <v>1</v>
      </c>
      <c r="X133" s="17">
        <f t="shared" ref="X133:X183" si="2">SUM(Y133:AB133)</f>
        <v>0</v>
      </c>
    </row>
    <row r="134" spans="1:28" s="17" customFormat="1" ht="15" customHeight="1" x14ac:dyDescent="0.3">
      <c r="A134" s="17" t="s">
        <v>402</v>
      </c>
      <c r="B134" s="17" t="s">
        <v>415</v>
      </c>
      <c r="C134" s="17" t="s">
        <v>473</v>
      </c>
      <c r="D134" s="17" t="s">
        <v>480</v>
      </c>
      <c r="E134" s="17" t="s">
        <v>475</v>
      </c>
      <c r="F134" s="17" t="s">
        <v>476</v>
      </c>
      <c r="G134" s="17">
        <v>49.729675</v>
      </c>
      <c r="H134" s="17">
        <v>5.243487</v>
      </c>
      <c r="I134" s="18">
        <v>305</v>
      </c>
      <c r="J134" s="17" t="s">
        <v>37</v>
      </c>
      <c r="K134" s="19" t="s">
        <v>408</v>
      </c>
      <c r="L134" s="17" t="s">
        <v>739</v>
      </c>
      <c r="M134" s="20">
        <v>45122</v>
      </c>
      <c r="N134" s="21">
        <v>0.7944444444444444</v>
      </c>
      <c r="O134" s="20">
        <v>45123</v>
      </c>
      <c r="P134" s="21">
        <v>0.43402777777777773</v>
      </c>
      <c r="Q134" s="17" t="s">
        <v>43</v>
      </c>
      <c r="R134" s="17" t="s">
        <v>66</v>
      </c>
      <c r="U134" s="17" t="s">
        <v>481</v>
      </c>
      <c r="V134" s="17">
        <v>1</v>
      </c>
      <c r="W134" s="17">
        <f>Table4[[#This Row],[Date_End]]-Table4[[#This Row],[Date_Start]]</f>
        <v>1</v>
      </c>
      <c r="X134" s="17">
        <f t="shared" si="2"/>
        <v>0</v>
      </c>
    </row>
    <row r="135" spans="1:28" s="17" customFormat="1" ht="15" customHeight="1" x14ac:dyDescent="0.3">
      <c r="A135" s="17" t="s">
        <v>402</v>
      </c>
      <c r="B135" s="17" t="s">
        <v>415</v>
      </c>
      <c r="C135" s="17" t="s">
        <v>473</v>
      </c>
      <c r="D135" s="17" t="s">
        <v>482</v>
      </c>
      <c r="E135" s="17" t="s">
        <v>475</v>
      </c>
      <c r="F135" s="17" t="s">
        <v>476</v>
      </c>
      <c r="G135" s="17">
        <v>49.729771</v>
      </c>
      <c r="H135" s="17">
        <v>5.2431749999999999</v>
      </c>
      <c r="I135" s="18">
        <v>305</v>
      </c>
      <c r="J135" s="17" t="s">
        <v>37</v>
      </c>
      <c r="K135" s="19" t="s">
        <v>408</v>
      </c>
      <c r="L135" s="17" t="s">
        <v>740</v>
      </c>
      <c r="M135" s="20">
        <v>45122</v>
      </c>
      <c r="N135" s="21">
        <v>0.79999999999999993</v>
      </c>
      <c r="O135" s="20">
        <v>45123</v>
      </c>
      <c r="P135" s="21">
        <v>0.42083333333333334</v>
      </c>
      <c r="Q135" s="17" t="s">
        <v>43</v>
      </c>
      <c r="R135" s="17" t="s">
        <v>44</v>
      </c>
      <c r="T135" s="17" t="s">
        <v>185</v>
      </c>
      <c r="U135" s="17" t="s">
        <v>483</v>
      </c>
      <c r="V135" s="17">
        <v>1</v>
      </c>
      <c r="W135" s="17">
        <f>Table4[[#This Row],[Date_End]]-Table4[[#This Row],[Date_Start]]</f>
        <v>1</v>
      </c>
      <c r="X135" s="17">
        <f t="shared" si="2"/>
        <v>0</v>
      </c>
    </row>
    <row r="136" spans="1:28" s="17" customFormat="1" ht="15" customHeight="1" x14ac:dyDescent="0.3">
      <c r="A136" s="17" t="s">
        <v>402</v>
      </c>
      <c r="B136" s="17" t="s">
        <v>415</v>
      </c>
      <c r="C136" s="17" t="s">
        <v>473</v>
      </c>
      <c r="D136" s="17" t="s">
        <v>484</v>
      </c>
      <c r="E136" s="17" t="s">
        <v>475</v>
      </c>
      <c r="F136" s="17" t="s">
        <v>476</v>
      </c>
      <c r="G136" s="17">
        <v>49.729376000000002</v>
      </c>
      <c r="H136" s="17">
        <v>5.2433110000000003</v>
      </c>
      <c r="I136" s="18">
        <v>305</v>
      </c>
      <c r="J136" s="17" t="s">
        <v>37</v>
      </c>
      <c r="K136" s="19" t="s">
        <v>408</v>
      </c>
      <c r="L136" s="17" t="s">
        <v>741</v>
      </c>
      <c r="M136" s="20">
        <v>45122</v>
      </c>
      <c r="N136" s="21">
        <v>0.80763888888888891</v>
      </c>
      <c r="O136" s="20">
        <v>45123</v>
      </c>
      <c r="P136" s="21">
        <v>0.42291666666666666</v>
      </c>
      <c r="Q136" s="17" t="s">
        <v>43</v>
      </c>
      <c r="R136" s="17" t="s">
        <v>40</v>
      </c>
      <c r="U136" s="17" t="s">
        <v>485</v>
      </c>
      <c r="V136" s="17">
        <v>1</v>
      </c>
      <c r="W136" s="17">
        <f>Table4[[#This Row],[Date_End]]-Table4[[#This Row],[Date_Start]]</f>
        <v>1</v>
      </c>
      <c r="X136" s="17">
        <f t="shared" si="2"/>
        <v>0</v>
      </c>
    </row>
    <row r="137" spans="1:28" s="17" customFormat="1" ht="15" customHeight="1" x14ac:dyDescent="0.3">
      <c r="A137" s="17" t="s">
        <v>402</v>
      </c>
      <c r="B137" s="17" t="s">
        <v>415</v>
      </c>
      <c r="C137" s="17" t="s">
        <v>486</v>
      </c>
      <c r="D137" s="17" t="s">
        <v>487</v>
      </c>
      <c r="E137" s="17" t="s">
        <v>475</v>
      </c>
      <c r="F137" s="17" t="s">
        <v>488</v>
      </c>
      <c r="G137" s="17">
        <v>49.707090999999998</v>
      </c>
      <c r="H137" s="22">
        <v>5.2629599999999996</v>
      </c>
      <c r="I137" s="18">
        <v>343</v>
      </c>
      <c r="J137" s="17" t="s">
        <v>37</v>
      </c>
      <c r="K137" s="19" t="s">
        <v>408</v>
      </c>
      <c r="L137" s="17" t="s">
        <v>742</v>
      </c>
      <c r="M137" s="20">
        <v>45122</v>
      </c>
      <c r="N137" s="21">
        <v>0.8256944444444444</v>
      </c>
      <c r="O137" s="20">
        <v>45123</v>
      </c>
      <c r="P137" s="21">
        <v>0.44722222222222219</v>
      </c>
      <c r="Q137" s="17" t="s">
        <v>43</v>
      </c>
      <c r="R137" s="17" t="s">
        <v>40</v>
      </c>
      <c r="U137" s="17" t="s">
        <v>489</v>
      </c>
      <c r="V137" s="17">
        <v>1</v>
      </c>
      <c r="W137" s="17">
        <f>Table4[[#This Row],[Date_End]]-Table4[[#This Row],[Date_Start]]</f>
        <v>1</v>
      </c>
      <c r="X137" s="17">
        <f t="shared" si="2"/>
        <v>0</v>
      </c>
    </row>
    <row r="138" spans="1:28" s="17" customFormat="1" ht="15" customHeight="1" x14ac:dyDescent="0.3">
      <c r="A138" s="17" t="s">
        <v>402</v>
      </c>
      <c r="B138" s="17" t="s">
        <v>415</v>
      </c>
      <c r="C138" s="17" t="s">
        <v>486</v>
      </c>
      <c r="D138" s="17" t="s">
        <v>490</v>
      </c>
      <c r="E138" s="17" t="s">
        <v>475</v>
      </c>
      <c r="F138" s="17" t="s">
        <v>488</v>
      </c>
      <c r="G138" s="17">
        <v>49.707048</v>
      </c>
      <c r="H138" s="17">
        <v>5.2630889999999999</v>
      </c>
      <c r="I138" s="18">
        <v>343</v>
      </c>
      <c r="J138" s="17" t="s">
        <v>37</v>
      </c>
      <c r="K138" s="19" t="s">
        <v>408</v>
      </c>
      <c r="L138" s="17" t="s">
        <v>743</v>
      </c>
      <c r="M138" s="20">
        <v>45122</v>
      </c>
      <c r="N138" s="21">
        <v>0.82777777777777783</v>
      </c>
      <c r="O138" s="20">
        <v>45123</v>
      </c>
      <c r="P138" s="21">
        <v>0.44791666666666669</v>
      </c>
      <c r="Q138" s="17" t="s">
        <v>43</v>
      </c>
      <c r="R138" s="17" t="s">
        <v>44</v>
      </c>
      <c r="U138" s="17" t="s">
        <v>489</v>
      </c>
      <c r="V138" s="17">
        <v>1</v>
      </c>
      <c r="W138" s="17">
        <f>Table4[[#This Row],[Date_End]]-Table4[[#This Row],[Date_Start]]</f>
        <v>1</v>
      </c>
      <c r="X138" s="17">
        <f t="shared" si="2"/>
        <v>0</v>
      </c>
    </row>
    <row r="139" spans="1:28" s="23" customFormat="1" ht="15" customHeight="1" x14ac:dyDescent="0.3">
      <c r="A139" s="17" t="s">
        <v>402</v>
      </c>
      <c r="B139" s="17" t="s">
        <v>415</v>
      </c>
      <c r="C139" s="17" t="s">
        <v>486</v>
      </c>
      <c r="D139" s="17" t="s">
        <v>491</v>
      </c>
      <c r="E139" s="17" t="s">
        <v>475</v>
      </c>
      <c r="F139" s="17" t="s">
        <v>488</v>
      </c>
      <c r="G139" s="17">
        <v>49.709339</v>
      </c>
      <c r="H139" s="17">
        <v>5.261539</v>
      </c>
      <c r="I139" s="18">
        <v>291</v>
      </c>
      <c r="J139" s="17" t="s">
        <v>37</v>
      </c>
      <c r="K139" s="19" t="s">
        <v>408</v>
      </c>
      <c r="L139" s="17" t="s">
        <v>744</v>
      </c>
      <c r="M139" s="20">
        <v>45122</v>
      </c>
      <c r="N139" s="21">
        <v>0.84722222222222221</v>
      </c>
      <c r="O139" s="20">
        <v>45123</v>
      </c>
      <c r="P139" s="21">
        <v>0.45347222222222222</v>
      </c>
      <c r="Q139" s="17" t="s">
        <v>43</v>
      </c>
      <c r="R139" s="17" t="s">
        <v>44</v>
      </c>
      <c r="S139" s="17"/>
      <c r="T139" s="17"/>
      <c r="U139" s="17" t="s">
        <v>492</v>
      </c>
      <c r="V139" s="17">
        <v>1</v>
      </c>
      <c r="W139" s="17">
        <f>Table4[[#This Row],[Date_End]]-Table4[[#This Row],[Date_Start]]</f>
        <v>1</v>
      </c>
      <c r="X139" s="17">
        <f t="shared" si="2"/>
        <v>0</v>
      </c>
      <c r="Y139" s="17"/>
      <c r="Z139" s="17"/>
      <c r="AA139" s="17"/>
      <c r="AB139" s="17"/>
    </row>
    <row r="140" spans="1:28" s="23" customFormat="1" ht="15" customHeight="1" x14ac:dyDescent="0.3">
      <c r="A140" s="17" t="s">
        <v>402</v>
      </c>
      <c r="B140" s="17" t="s">
        <v>415</v>
      </c>
      <c r="C140" s="17" t="s">
        <v>486</v>
      </c>
      <c r="D140" s="17" t="s">
        <v>493</v>
      </c>
      <c r="E140" s="17" t="s">
        <v>475</v>
      </c>
      <c r="F140" s="17" t="s">
        <v>488</v>
      </c>
      <c r="G140" s="17">
        <v>49.709335000000003</v>
      </c>
      <c r="H140" s="17">
        <v>5.2611189999999999</v>
      </c>
      <c r="I140" s="18">
        <v>291</v>
      </c>
      <c r="J140" s="17" t="s">
        <v>37</v>
      </c>
      <c r="K140" s="19" t="s">
        <v>408</v>
      </c>
      <c r="L140" s="17" t="s">
        <v>745</v>
      </c>
      <c r="M140" s="20">
        <v>45122</v>
      </c>
      <c r="N140" s="21">
        <v>0.84722222222222221</v>
      </c>
      <c r="O140" s="20">
        <v>45123</v>
      </c>
      <c r="P140" s="21">
        <v>0.45416666666666666</v>
      </c>
      <c r="Q140" s="17" t="s">
        <v>43</v>
      </c>
      <c r="R140" s="17" t="s">
        <v>40</v>
      </c>
      <c r="S140" s="17"/>
      <c r="T140" s="17"/>
      <c r="U140" s="17" t="s">
        <v>494</v>
      </c>
      <c r="V140" s="17">
        <v>1</v>
      </c>
      <c r="W140" s="17">
        <f>Table4[[#This Row],[Date_End]]-Table4[[#This Row],[Date_Start]]</f>
        <v>1</v>
      </c>
      <c r="X140" s="17">
        <f t="shared" si="2"/>
        <v>0</v>
      </c>
      <c r="Y140" s="17"/>
      <c r="Z140" s="17"/>
      <c r="AA140" s="17"/>
      <c r="AB140" s="17"/>
    </row>
    <row r="141" spans="1:28" s="23" customFormat="1" ht="15" customHeight="1" x14ac:dyDescent="0.3">
      <c r="A141" s="17" t="s">
        <v>402</v>
      </c>
      <c r="B141" s="17" t="s">
        <v>415</v>
      </c>
      <c r="C141" s="17" t="s">
        <v>486</v>
      </c>
      <c r="D141" s="17" t="s">
        <v>495</v>
      </c>
      <c r="E141" s="17" t="s">
        <v>475</v>
      </c>
      <c r="F141" s="17" t="s">
        <v>488</v>
      </c>
      <c r="G141" s="17">
        <v>49.708708999999999</v>
      </c>
      <c r="H141" s="22">
        <v>5.2621799999999999</v>
      </c>
      <c r="I141" s="18">
        <v>291</v>
      </c>
      <c r="J141" s="17" t="s">
        <v>37</v>
      </c>
      <c r="K141" s="19" t="s">
        <v>408</v>
      </c>
      <c r="L141" s="17" t="s">
        <v>746</v>
      </c>
      <c r="M141" s="20">
        <v>45122</v>
      </c>
      <c r="N141" s="21">
        <v>0.8534722222222223</v>
      </c>
      <c r="O141" s="20">
        <v>45123</v>
      </c>
      <c r="P141" s="21">
        <v>0.44791666666666669</v>
      </c>
      <c r="Q141" s="17" t="s">
        <v>43</v>
      </c>
      <c r="R141" s="17" t="s">
        <v>40</v>
      </c>
      <c r="S141" s="17"/>
      <c r="T141" s="17"/>
      <c r="U141" s="17" t="s">
        <v>496</v>
      </c>
      <c r="V141" s="17">
        <v>1</v>
      </c>
      <c r="W141" s="17">
        <f>Table4[[#This Row],[Date_End]]-Table4[[#This Row],[Date_Start]]</f>
        <v>1</v>
      </c>
      <c r="X141" s="17">
        <f t="shared" si="2"/>
        <v>0</v>
      </c>
      <c r="Y141" s="17"/>
      <c r="Z141" s="17"/>
      <c r="AA141" s="17"/>
      <c r="AB141" s="17"/>
    </row>
    <row r="142" spans="1:28" s="17" customFormat="1" ht="15" customHeight="1" x14ac:dyDescent="0.3">
      <c r="A142" s="17" t="s">
        <v>402</v>
      </c>
      <c r="B142" s="17" t="s">
        <v>415</v>
      </c>
      <c r="C142" s="17" t="s">
        <v>486</v>
      </c>
      <c r="D142" s="17" t="s">
        <v>497</v>
      </c>
      <c r="E142" s="17" t="s">
        <v>475</v>
      </c>
      <c r="F142" s="17" t="s">
        <v>488</v>
      </c>
      <c r="G142" s="17">
        <v>49.708547000000003</v>
      </c>
      <c r="H142" s="17">
        <v>5.2623030000000002</v>
      </c>
      <c r="I142" s="18">
        <v>291</v>
      </c>
      <c r="J142" s="17" t="s">
        <v>37</v>
      </c>
      <c r="K142" s="19" t="s">
        <v>408</v>
      </c>
      <c r="L142" s="17" t="s">
        <v>747</v>
      </c>
      <c r="M142" s="20">
        <v>45122</v>
      </c>
      <c r="N142" s="21">
        <v>0.85763888888888884</v>
      </c>
      <c r="O142" s="20">
        <v>45123</v>
      </c>
      <c r="P142" s="21">
        <v>0.44791666666666669</v>
      </c>
      <c r="Q142" s="17" t="s">
        <v>43</v>
      </c>
      <c r="R142" s="17" t="s">
        <v>40</v>
      </c>
      <c r="U142" s="17" t="s">
        <v>498</v>
      </c>
      <c r="V142" s="17">
        <v>1</v>
      </c>
      <c r="W142" s="17">
        <f>Table4[[#This Row],[Date_End]]-Table4[[#This Row],[Date_Start]]</f>
        <v>1</v>
      </c>
      <c r="X142" s="17">
        <f t="shared" si="2"/>
        <v>0</v>
      </c>
    </row>
    <row r="143" spans="1:28" s="17" customFormat="1" ht="15" customHeight="1" x14ac:dyDescent="0.3">
      <c r="A143" s="17" t="s">
        <v>499</v>
      </c>
      <c r="B143" s="17" t="s">
        <v>500</v>
      </c>
      <c r="C143" s="17" t="s">
        <v>501</v>
      </c>
      <c r="D143" s="17" t="s">
        <v>502</v>
      </c>
      <c r="E143" s="17" t="s">
        <v>503</v>
      </c>
      <c r="F143" s="17" t="s">
        <v>504</v>
      </c>
      <c r="G143" s="17">
        <v>49.663294999999998</v>
      </c>
      <c r="H143" s="17">
        <v>6.4393450000000003</v>
      </c>
      <c r="I143" s="18">
        <v>273</v>
      </c>
      <c r="J143" s="17" t="s">
        <v>127</v>
      </c>
      <c r="K143" s="19" t="s">
        <v>408</v>
      </c>
      <c r="L143" s="17" t="s">
        <v>748</v>
      </c>
      <c r="M143" s="20">
        <v>45119</v>
      </c>
      <c r="N143" s="21">
        <v>0.7715277777777777</v>
      </c>
      <c r="O143" s="20">
        <v>45120</v>
      </c>
      <c r="P143" s="21">
        <v>0.3611111111111111</v>
      </c>
      <c r="Q143" s="17" t="s">
        <v>43</v>
      </c>
      <c r="R143" s="17" t="s">
        <v>40</v>
      </c>
      <c r="S143" s="17" t="s">
        <v>791</v>
      </c>
      <c r="U143" s="17" t="s">
        <v>505</v>
      </c>
      <c r="V143" s="17">
        <v>1</v>
      </c>
      <c r="W143" s="17">
        <f>Table4[[#This Row],[Date_End]]-Table4[[#This Row],[Date_Start]]</f>
        <v>1</v>
      </c>
      <c r="X143" s="17">
        <f t="shared" si="2"/>
        <v>1</v>
      </c>
      <c r="Y143" s="17">
        <v>1</v>
      </c>
    </row>
    <row r="144" spans="1:28" s="23" customFormat="1" ht="15" customHeight="1" x14ac:dyDescent="0.3">
      <c r="A144" s="17" t="s">
        <v>499</v>
      </c>
      <c r="B144" s="17" t="s">
        <v>500</v>
      </c>
      <c r="C144" s="17" t="s">
        <v>501</v>
      </c>
      <c r="D144" s="17" t="s">
        <v>506</v>
      </c>
      <c r="E144" s="17" t="s">
        <v>503</v>
      </c>
      <c r="F144" s="17" t="s">
        <v>504</v>
      </c>
      <c r="G144" s="17">
        <v>49.663440999999999</v>
      </c>
      <c r="H144" s="17">
        <v>6.4388290000000001</v>
      </c>
      <c r="I144" s="18">
        <v>273</v>
      </c>
      <c r="J144" s="17" t="s">
        <v>127</v>
      </c>
      <c r="K144" s="19" t="s">
        <v>408</v>
      </c>
      <c r="L144" s="17" t="s">
        <v>749</v>
      </c>
      <c r="M144" s="20">
        <v>45119</v>
      </c>
      <c r="N144" s="21">
        <v>0.77638888888888891</v>
      </c>
      <c r="O144" s="20">
        <v>45120</v>
      </c>
      <c r="P144" s="21">
        <v>0.36458333333333331</v>
      </c>
      <c r="Q144" s="17" t="s">
        <v>43</v>
      </c>
      <c r="R144" s="17" t="s">
        <v>40</v>
      </c>
      <c r="S144" s="17"/>
      <c r="T144" s="17"/>
      <c r="U144" s="17" t="s">
        <v>507</v>
      </c>
      <c r="V144" s="17">
        <v>1</v>
      </c>
      <c r="W144" s="17">
        <f>Table4[[#This Row],[Date_End]]-Table4[[#This Row],[Date_Start]]</f>
        <v>1</v>
      </c>
      <c r="X144" s="17">
        <f t="shared" si="2"/>
        <v>0</v>
      </c>
      <c r="Y144" s="17"/>
      <c r="Z144" s="17"/>
      <c r="AA144" s="17"/>
      <c r="AB144" s="17"/>
    </row>
    <row r="145" spans="1:28" s="23" customFormat="1" ht="15" customHeight="1" x14ac:dyDescent="0.3">
      <c r="A145" s="17" t="s">
        <v>499</v>
      </c>
      <c r="B145" s="17" t="s">
        <v>500</v>
      </c>
      <c r="C145" s="17" t="s">
        <v>501</v>
      </c>
      <c r="D145" s="17" t="s">
        <v>508</v>
      </c>
      <c r="E145" s="17" t="s">
        <v>503</v>
      </c>
      <c r="F145" s="17" t="s">
        <v>504</v>
      </c>
      <c r="G145" s="17">
        <v>49.663412999999998</v>
      </c>
      <c r="H145" s="17">
        <v>6.4383280000000003</v>
      </c>
      <c r="I145" s="18">
        <v>273</v>
      </c>
      <c r="J145" s="17" t="s">
        <v>127</v>
      </c>
      <c r="K145" s="19" t="s">
        <v>408</v>
      </c>
      <c r="L145" s="17" t="s">
        <v>750</v>
      </c>
      <c r="M145" s="20">
        <v>45119</v>
      </c>
      <c r="N145" s="21">
        <v>0.78333333333333333</v>
      </c>
      <c r="O145" s="20">
        <v>45120</v>
      </c>
      <c r="P145" s="21">
        <v>0.36805555555555558</v>
      </c>
      <c r="Q145" s="17" t="s">
        <v>43</v>
      </c>
      <c r="R145" s="17" t="s">
        <v>40</v>
      </c>
      <c r="S145" s="17"/>
      <c r="T145" s="17"/>
      <c r="U145" s="17" t="s">
        <v>509</v>
      </c>
      <c r="V145" s="17">
        <v>1</v>
      </c>
      <c r="W145" s="17">
        <f>Table4[[#This Row],[Date_End]]-Table4[[#This Row],[Date_Start]]</f>
        <v>1</v>
      </c>
      <c r="X145" s="17">
        <f t="shared" si="2"/>
        <v>0</v>
      </c>
      <c r="Y145" s="17"/>
      <c r="Z145" s="17"/>
      <c r="AA145" s="17"/>
      <c r="AB145" s="17"/>
    </row>
    <row r="146" spans="1:28" s="23" customFormat="1" ht="15" customHeight="1" x14ac:dyDescent="0.3">
      <c r="A146" s="17" t="s">
        <v>499</v>
      </c>
      <c r="B146" s="17" t="s">
        <v>500</v>
      </c>
      <c r="C146" s="17" t="s">
        <v>501</v>
      </c>
      <c r="D146" s="17" t="s">
        <v>510</v>
      </c>
      <c r="E146" s="17" t="s">
        <v>503</v>
      </c>
      <c r="F146" s="17" t="s">
        <v>504</v>
      </c>
      <c r="G146" s="17">
        <v>49.663334999999996</v>
      </c>
      <c r="H146" s="17">
        <v>6.438841</v>
      </c>
      <c r="I146" s="18">
        <v>273</v>
      </c>
      <c r="J146" s="17" t="s">
        <v>127</v>
      </c>
      <c r="K146" s="19" t="s">
        <v>408</v>
      </c>
      <c r="L146" s="17" t="s">
        <v>751</v>
      </c>
      <c r="M146" s="20">
        <v>45119</v>
      </c>
      <c r="N146" s="21">
        <v>0.78472222222222221</v>
      </c>
      <c r="O146" s="20">
        <v>45120</v>
      </c>
      <c r="P146" s="21">
        <v>0.37152777777777773</v>
      </c>
      <c r="Q146" s="17" t="s">
        <v>43</v>
      </c>
      <c r="R146" s="17" t="s">
        <v>40</v>
      </c>
      <c r="S146" s="17"/>
      <c r="T146" s="17"/>
      <c r="U146" s="17" t="s">
        <v>511</v>
      </c>
      <c r="V146" s="17">
        <v>1</v>
      </c>
      <c r="W146" s="17">
        <f>Table4[[#This Row],[Date_End]]-Table4[[#This Row],[Date_Start]]</f>
        <v>1</v>
      </c>
      <c r="X146" s="17">
        <f t="shared" si="2"/>
        <v>0</v>
      </c>
      <c r="Y146" s="17"/>
      <c r="Z146" s="17"/>
      <c r="AA146" s="17"/>
      <c r="AB146" s="17"/>
    </row>
    <row r="147" spans="1:28" s="23" customFormat="1" ht="15" customHeight="1" x14ac:dyDescent="0.3">
      <c r="A147" s="17" t="s">
        <v>499</v>
      </c>
      <c r="B147" s="17" t="s">
        <v>500</v>
      </c>
      <c r="C147" s="17" t="s">
        <v>512</v>
      </c>
      <c r="D147" s="17" t="s">
        <v>513</v>
      </c>
      <c r="E147" s="17" t="s">
        <v>503</v>
      </c>
      <c r="F147" s="17" t="s">
        <v>514</v>
      </c>
      <c r="G147" s="17">
        <v>49.661467000000002</v>
      </c>
      <c r="H147" s="17">
        <v>6.4359169999999999</v>
      </c>
      <c r="I147" s="18">
        <v>273</v>
      </c>
      <c r="J147" s="17" t="s">
        <v>184</v>
      </c>
      <c r="K147" s="19" t="s">
        <v>408</v>
      </c>
      <c r="L147" s="17" t="s">
        <v>752</v>
      </c>
      <c r="M147" s="20">
        <v>45119</v>
      </c>
      <c r="N147" s="21">
        <v>0.83611111111111114</v>
      </c>
      <c r="O147" s="20">
        <v>45120</v>
      </c>
      <c r="P147" s="21">
        <v>0.375</v>
      </c>
      <c r="Q147" s="17" t="s">
        <v>43</v>
      </c>
      <c r="R147" s="17" t="s">
        <v>40</v>
      </c>
      <c r="S147" s="17"/>
      <c r="T147" s="17"/>
      <c r="U147" s="17" t="s">
        <v>515</v>
      </c>
      <c r="V147" s="17">
        <v>1</v>
      </c>
      <c r="W147" s="17">
        <f>Table4[[#This Row],[Date_End]]-Table4[[#This Row],[Date_Start]]</f>
        <v>1</v>
      </c>
      <c r="X147" s="17">
        <f t="shared" si="2"/>
        <v>0</v>
      </c>
      <c r="Y147" s="17"/>
      <c r="Z147" s="17"/>
      <c r="AA147" s="17"/>
      <c r="AB147" s="17"/>
    </row>
    <row r="148" spans="1:28" s="23" customFormat="1" ht="15" customHeight="1" x14ac:dyDescent="0.3">
      <c r="A148" s="17" t="s">
        <v>499</v>
      </c>
      <c r="B148" s="17" t="s">
        <v>500</v>
      </c>
      <c r="C148" s="17" t="s">
        <v>512</v>
      </c>
      <c r="D148" s="17" t="s">
        <v>516</v>
      </c>
      <c r="E148" s="17" t="s">
        <v>503</v>
      </c>
      <c r="F148" s="17" t="s">
        <v>514</v>
      </c>
      <c r="G148" s="22">
        <v>49.661790000000003</v>
      </c>
      <c r="H148" s="17">
        <v>6.4366320000000004</v>
      </c>
      <c r="I148" s="18">
        <v>273</v>
      </c>
      <c r="J148" s="17" t="s">
        <v>184</v>
      </c>
      <c r="K148" s="19" t="s">
        <v>408</v>
      </c>
      <c r="L148" s="17" t="s">
        <v>753</v>
      </c>
      <c r="M148" s="20">
        <v>45119</v>
      </c>
      <c r="N148" s="21">
        <v>0.84236111111111101</v>
      </c>
      <c r="O148" s="20">
        <v>45120</v>
      </c>
      <c r="P148" s="21">
        <v>0.37847222222222227</v>
      </c>
      <c r="Q148" s="17" t="s">
        <v>43</v>
      </c>
      <c r="R148" s="17" t="s">
        <v>40</v>
      </c>
      <c r="S148" s="17"/>
      <c r="T148" s="17"/>
      <c r="U148" s="17" t="s">
        <v>517</v>
      </c>
      <c r="V148" s="17">
        <v>1</v>
      </c>
      <c r="W148" s="17">
        <f>Table4[[#This Row],[Date_End]]-Table4[[#This Row],[Date_Start]]</f>
        <v>1</v>
      </c>
      <c r="X148" s="17">
        <f t="shared" si="2"/>
        <v>0</v>
      </c>
      <c r="Y148" s="17"/>
      <c r="Z148" s="17"/>
      <c r="AA148" s="17"/>
      <c r="AB148" s="17"/>
    </row>
    <row r="149" spans="1:28" s="23" customFormat="1" ht="15" customHeight="1" x14ac:dyDescent="0.3">
      <c r="A149" s="17" t="s">
        <v>518</v>
      </c>
      <c r="B149" s="17" t="s">
        <v>518</v>
      </c>
      <c r="C149" s="17" t="s">
        <v>519</v>
      </c>
      <c r="D149" s="17" t="s">
        <v>520</v>
      </c>
      <c r="E149" s="17" t="s">
        <v>518</v>
      </c>
      <c r="F149" s="17" t="s">
        <v>521</v>
      </c>
      <c r="G149" s="22">
        <v>49.610300000000002</v>
      </c>
      <c r="H149" s="17">
        <v>6.1356260000000002</v>
      </c>
      <c r="I149" s="18">
        <v>275</v>
      </c>
      <c r="J149" s="17" t="s">
        <v>50</v>
      </c>
      <c r="K149" s="19" t="s">
        <v>408</v>
      </c>
      <c r="L149" s="17" t="s">
        <v>754</v>
      </c>
      <c r="M149" s="20">
        <v>45117</v>
      </c>
      <c r="N149" s="21">
        <v>0.78402777777777777</v>
      </c>
      <c r="O149" s="20">
        <v>45118</v>
      </c>
      <c r="P149" s="21">
        <v>0.36944444444444446</v>
      </c>
      <c r="Q149" s="17" t="s">
        <v>43</v>
      </c>
      <c r="R149" s="17" t="s">
        <v>66</v>
      </c>
      <c r="S149" s="17"/>
      <c r="T149" s="17"/>
      <c r="U149" s="17" t="s">
        <v>522</v>
      </c>
      <c r="V149" s="17">
        <v>1</v>
      </c>
      <c r="W149" s="17">
        <f>Table4[[#This Row],[Date_End]]-Table4[[#This Row],[Date_Start]]</f>
        <v>1</v>
      </c>
      <c r="X149" s="17">
        <f t="shared" si="2"/>
        <v>0</v>
      </c>
      <c r="Y149" s="17"/>
      <c r="Z149" s="17"/>
      <c r="AA149" s="17"/>
      <c r="AB149" s="17"/>
    </row>
    <row r="150" spans="1:28" s="23" customFormat="1" ht="15" customHeight="1" x14ac:dyDescent="0.3">
      <c r="A150" s="17" t="s">
        <v>518</v>
      </c>
      <c r="B150" s="17" t="s">
        <v>518</v>
      </c>
      <c r="C150" s="17" t="s">
        <v>519</v>
      </c>
      <c r="D150" s="17" t="s">
        <v>523</v>
      </c>
      <c r="E150" s="17" t="s">
        <v>518</v>
      </c>
      <c r="F150" s="17" t="s">
        <v>524</v>
      </c>
      <c r="G150" s="17">
        <v>49.611483999999997</v>
      </c>
      <c r="H150" s="17">
        <v>6.137175</v>
      </c>
      <c r="I150" s="18">
        <v>275</v>
      </c>
      <c r="J150" s="17" t="s">
        <v>50</v>
      </c>
      <c r="K150" s="19" t="s">
        <v>408</v>
      </c>
      <c r="L150" s="17" t="s">
        <v>755</v>
      </c>
      <c r="M150" s="20">
        <v>45117</v>
      </c>
      <c r="N150" s="21">
        <v>0.79375000000000007</v>
      </c>
      <c r="O150" s="20">
        <v>45118</v>
      </c>
      <c r="P150" s="21">
        <v>0.40277777777777773</v>
      </c>
      <c r="Q150" s="17" t="s">
        <v>43</v>
      </c>
      <c r="R150" s="17" t="s">
        <v>40</v>
      </c>
      <c r="S150" s="17"/>
      <c r="T150" s="17"/>
      <c r="U150" s="17" t="s">
        <v>525</v>
      </c>
      <c r="V150" s="17">
        <v>1</v>
      </c>
      <c r="W150" s="17">
        <f>Table4[[#This Row],[Date_End]]-Table4[[#This Row],[Date_Start]]</f>
        <v>1</v>
      </c>
      <c r="X150" s="17">
        <f t="shared" si="2"/>
        <v>0</v>
      </c>
      <c r="Y150" s="17"/>
      <c r="Z150" s="17"/>
      <c r="AA150" s="17"/>
      <c r="AB150" s="17"/>
    </row>
    <row r="151" spans="1:28" s="23" customFormat="1" ht="15" customHeight="1" x14ac:dyDescent="0.3">
      <c r="A151" s="17" t="s">
        <v>518</v>
      </c>
      <c r="B151" s="17" t="s">
        <v>518</v>
      </c>
      <c r="C151" s="17" t="s">
        <v>519</v>
      </c>
      <c r="D151" s="17" t="s">
        <v>526</v>
      </c>
      <c r="E151" s="17" t="s">
        <v>518</v>
      </c>
      <c r="F151" s="17" t="s">
        <v>524</v>
      </c>
      <c r="G151" s="17">
        <v>49.611331999999997</v>
      </c>
      <c r="H151" s="17">
        <v>6.1369920000000002</v>
      </c>
      <c r="I151" s="18">
        <v>275</v>
      </c>
      <c r="J151" s="17" t="s">
        <v>50</v>
      </c>
      <c r="K151" s="19" t="s">
        <v>408</v>
      </c>
      <c r="L151" s="17" t="s">
        <v>756</v>
      </c>
      <c r="M151" s="20">
        <v>45117</v>
      </c>
      <c r="N151" s="21">
        <v>0.79583333333333339</v>
      </c>
      <c r="O151" s="20">
        <v>45118</v>
      </c>
      <c r="P151" s="21">
        <v>0.40347222222222223</v>
      </c>
      <c r="Q151" s="17" t="s">
        <v>43</v>
      </c>
      <c r="R151" s="17" t="s">
        <v>40</v>
      </c>
      <c r="S151" s="17"/>
      <c r="T151" s="17"/>
      <c r="U151" s="17" t="s">
        <v>527</v>
      </c>
      <c r="V151" s="17">
        <v>1</v>
      </c>
      <c r="W151" s="17">
        <f>Table4[[#This Row],[Date_End]]-Table4[[#This Row],[Date_Start]]</f>
        <v>1</v>
      </c>
      <c r="X151" s="17">
        <f t="shared" si="2"/>
        <v>0</v>
      </c>
      <c r="Y151" s="17"/>
      <c r="Z151" s="17"/>
      <c r="AA151" s="17"/>
      <c r="AB151" s="17"/>
    </row>
    <row r="152" spans="1:28" s="23" customFormat="1" ht="15" customHeight="1" x14ac:dyDescent="0.3">
      <c r="A152" s="17" t="s">
        <v>518</v>
      </c>
      <c r="B152" s="17" t="s">
        <v>518</v>
      </c>
      <c r="C152" s="17" t="s">
        <v>519</v>
      </c>
      <c r="D152" s="17" t="s">
        <v>528</v>
      </c>
      <c r="E152" s="17" t="s">
        <v>518</v>
      </c>
      <c r="F152" s="17" t="s">
        <v>524</v>
      </c>
      <c r="G152" s="17">
        <v>49.610878999999997</v>
      </c>
      <c r="H152" s="17">
        <v>6.1359320000000004</v>
      </c>
      <c r="I152" s="18">
        <v>275</v>
      </c>
      <c r="J152" s="17" t="s">
        <v>50</v>
      </c>
      <c r="K152" s="19" t="s">
        <v>408</v>
      </c>
      <c r="L152" s="17" t="s">
        <v>757</v>
      </c>
      <c r="M152" s="20">
        <v>45117</v>
      </c>
      <c r="N152" s="21">
        <v>0.80138888888888893</v>
      </c>
      <c r="O152" s="20">
        <v>45118</v>
      </c>
      <c r="P152" s="21">
        <v>0.40625</v>
      </c>
      <c r="Q152" s="17" t="s">
        <v>43</v>
      </c>
      <c r="R152" s="17" t="s">
        <v>66</v>
      </c>
      <c r="S152" s="17"/>
      <c r="T152" s="17"/>
      <c r="U152" s="17" t="s">
        <v>529</v>
      </c>
      <c r="V152" s="17">
        <v>1</v>
      </c>
      <c r="W152" s="17">
        <f>Table4[[#This Row],[Date_End]]-Table4[[#This Row],[Date_Start]]</f>
        <v>1</v>
      </c>
      <c r="X152" s="17">
        <f t="shared" si="2"/>
        <v>0</v>
      </c>
      <c r="Y152" s="17"/>
      <c r="Z152" s="17"/>
      <c r="AA152" s="17"/>
      <c r="AB152" s="17"/>
    </row>
    <row r="153" spans="1:28" s="23" customFormat="1" ht="15" customHeight="1" x14ac:dyDescent="0.3">
      <c r="A153" s="17" t="s">
        <v>518</v>
      </c>
      <c r="B153" s="17" t="s">
        <v>518</v>
      </c>
      <c r="C153" s="17" t="s">
        <v>519</v>
      </c>
      <c r="D153" s="17" t="s">
        <v>530</v>
      </c>
      <c r="E153" s="17" t="s">
        <v>518</v>
      </c>
      <c r="F153" s="17" t="s">
        <v>524</v>
      </c>
      <c r="G153" s="17">
        <v>49.611018999999999</v>
      </c>
      <c r="H153" s="22">
        <v>6.1357100000000004</v>
      </c>
      <c r="I153" s="18">
        <v>275</v>
      </c>
      <c r="J153" s="17" t="s">
        <v>50</v>
      </c>
      <c r="K153" s="19" t="s">
        <v>408</v>
      </c>
      <c r="L153" s="17" t="s">
        <v>758</v>
      </c>
      <c r="M153" s="20">
        <v>45117</v>
      </c>
      <c r="N153" s="21">
        <v>0.80763888888888891</v>
      </c>
      <c r="O153" s="20">
        <v>45118</v>
      </c>
      <c r="P153" s="21">
        <v>0.41388888888888892</v>
      </c>
      <c r="Q153" s="17" t="s">
        <v>43</v>
      </c>
      <c r="R153" s="17" t="s">
        <v>40</v>
      </c>
      <c r="S153" s="17"/>
      <c r="T153" s="17"/>
      <c r="U153" s="17" t="s">
        <v>531</v>
      </c>
      <c r="V153" s="17">
        <v>1</v>
      </c>
      <c r="W153" s="17">
        <f>Table4[[#This Row],[Date_End]]-Table4[[#This Row],[Date_Start]]</f>
        <v>1</v>
      </c>
      <c r="X153" s="17">
        <f t="shared" si="2"/>
        <v>0</v>
      </c>
      <c r="Y153" s="17"/>
      <c r="Z153" s="17"/>
      <c r="AA153" s="17"/>
      <c r="AB153" s="17"/>
    </row>
    <row r="154" spans="1:28" s="17" customFormat="1" ht="15" customHeight="1" x14ac:dyDescent="0.3">
      <c r="A154" s="17" t="s">
        <v>518</v>
      </c>
      <c r="B154" s="17" t="s">
        <v>518</v>
      </c>
      <c r="C154" s="17" t="s">
        <v>519</v>
      </c>
      <c r="D154" s="17" t="s">
        <v>532</v>
      </c>
      <c r="E154" s="17" t="s">
        <v>518</v>
      </c>
      <c r="F154" s="17" t="s">
        <v>533</v>
      </c>
      <c r="G154" s="17">
        <v>49.611611000000003</v>
      </c>
      <c r="H154" s="22">
        <v>6.13788</v>
      </c>
      <c r="I154" s="18">
        <v>275</v>
      </c>
      <c r="J154" s="17" t="s">
        <v>50</v>
      </c>
      <c r="K154" s="19" t="s">
        <v>408</v>
      </c>
      <c r="L154" s="17" t="s">
        <v>759</v>
      </c>
      <c r="M154" s="20">
        <v>45117</v>
      </c>
      <c r="N154" s="21">
        <v>0.81805555555555554</v>
      </c>
      <c r="O154" s="20">
        <v>45118</v>
      </c>
      <c r="P154" s="21">
        <v>0.41944444444444445</v>
      </c>
      <c r="Q154" s="17" t="s">
        <v>43</v>
      </c>
      <c r="R154" s="17" t="s">
        <v>44</v>
      </c>
      <c r="U154" s="17" t="s">
        <v>534</v>
      </c>
      <c r="V154" s="17">
        <v>1</v>
      </c>
      <c r="W154" s="17">
        <f>Table4[[#This Row],[Date_End]]-Table4[[#This Row],[Date_Start]]</f>
        <v>1</v>
      </c>
      <c r="X154" s="17">
        <f t="shared" si="2"/>
        <v>0</v>
      </c>
    </row>
    <row r="155" spans="1:28" s="23" customFormat="1" ht="15" customHeight="1" x14ac:dyDescent="0.3">
      <c r="A155" s="17" t="s">
        <v>518</v>
      </c>
      <c r="B155" s="17" t="s">
        <v>518</v>
      </c>
      <c r="C155" s="17" t="s">
        <v>519</v>
      </c>
      <c r="D155" s="17" t="s">
        <v>535</v>
      </c>
      <c r="E155" s="17" t="s">
        <v>518</v>
      </c>
      <c r="F155" s="17" t="s">
        <v>533</v>
      </c>
      <c r="G155" s="17">
        <v>49.611756999999997</v>
      </c>
      <c r="H155" s="17">
        <v>6.137575</v>
      </c>
      <c r="I155" s="18">
        <v>275</v>
      </c>
      <c r="J155" s="17" t="s">
        <v>50</v>
      </c>
      <c r="K155" s="19" t="s">
        <v>408</v>
      </c>
      <c r="L155" s="17" t="s">
        <v>760</v>
      </c>
      <c r="M155" s="20">
        <v>45117</v>
      </c>
      <c r="N155" s="21">
        <v>0.82638888888888884</v>
      </c>
      <c r="O155" s="20">
        <v>45118</v>
      </c>
      <c r="P155" s="21">
        <v>0.41944444444444445</v>
      </c>
      <c r="Q155" s="17" t="s">
        <v>43</v>
      </c>
      <c r="R155" s="17" t="s">
        <v>40</v>
      </c>
      <c r="S155" s="17"/>
      <c r="T155" s="17"/>
      <c r="U155" s="17" t="s">
        <v>536</v>
      </c>
      <c r="V155" s="17">
        <v>1</v>
      </c>
      <c r="W155" s="17">
        <f>Table4[[#This Row],[Date_End]]-Table4[[#This Row],[Date_Start]]</f>
        <v>1</v>
      </c>
      <c r="X155" s="17">
        <f t="shared" si="2"/>
        <v>0</v>
      </c>
      <c r="Y155" s="17"/>
      <c r="Z155" s="17"/>
      <c r="AA155" s="17"/>
      <c r="AB155" s="17"/>
    </row>
    <row r="156" spans="1:28" s="23" customFormat="1" ht="15" customHeight="1" x14ac:dyDescent="0.3">
      <c r="A156" s="17" t="s">
        <v>518</v>
      </c>
      <c r="B156" s="17" t="s">
        <v>518</v>
      </c>
      <c r="C156" s="17" t="s">
        <v>519</v>
      </c>
      <c r="D156" s="17" t="s">
        <v>537</v>
      </c>
      <c r="E156" s="17" t="s">
        <v>518</v>
      </c>
      <c r="F156" s="17" t="s">
        <v>533</v>
      </c>
      <c r="G156" s="17">
        <v>49.611629000000001</v>
      </c>
      <c r="H156" s="22">
        <v>6.13748</v>
      </c>
      <c r="I156" s="18">
        <v>275</v>
      </c>
      <c r="J156" s="17" t="s">
        <v>50</v>
      </c>
      <c r="K156" s="19" t="s">
        <v>408</v>
      </c>
      <c r="L156" s="17" t="s">
        <v>761</v>
      </c>
      <c r="M156" s="20">
        <v>45117</v>
      </c>
      <c r="N156" s="21">
        <v>0.82361111111111107</v>
      </c>
      <c r="O156" s="20">
        <v>45118</v>
      </c>
      <c r="P156" s="21">
        <v>0.41944444444444445</v>
      </c>
      <c r="Q156" s="17" t="s">
        <v>43</v>
      </c>
      <c r="R156" s="17" t="s">
        <v>40</v>
      </c>
      <c r="S156" s="17"/>
      <c r="T156" s="17"/>
      <c r="U156" s="17" t="s">
        <v>538</v>
      </c>
      <c r="V156" s="17">
        <v>1</v>
      </c>
      <c r="W156" s="17">
        <f>Table4[[#This Row],[Date_End]]-Table4[[#This Row],[Date_Start]]</f>
        <v>1</v>
      </c>
      <c r="X156" s="17">
        <f t="shared" si="2"/>
        <v>0</v>
      </c>
      <c r="Y156" s="17"/>
      <c r="Z156" s="17"/>
      <c r="AA156" s="17"/>
      <c r="AB156" s="17"/>
    </row>
    <row r="157" spans="1:28" s="23" customFormat="1" ht="15" customHeight="1" x14ac:dyDescent="0.3">
      <c r="A157" s="17" t="s">
        <v>518</v>
      </c>
      <c r="B157" s="17" t="s">
        <v>518</v>
      </c>
      <c r="C157" s="17" t="s">
        <v>519</v>
      </c>
      <c r="D157" s="17" t="s">
        <v>539</v>
      </c>
      <c r="E157" s="17" t="s">
        <v>518</v>
      </c>
      <c r="F157" s="17" t="s">
        <v>540</v>
      </c>
      <c r="G157" s="17">
        <v>49.608153000000001</v>
      </c>
      <c r="H157" s="17">
        <v>6.1377870000000003</v>
      </c>
      <c r="I157" s="18">
        <v>274</v>
      </c>
      <c r="J157" s="17" t="s">
        <v>50</v>
      </c>
      <c r="K157" s="19" t="s">
        <v>408</v>
      </c>
      <c r="L157" s="17" t="s">
        <v>762</v>
      </c>
      <c r="M157" s="20">
        <v>45117</v>
      </c>
      <c r="N157" s="21">
        <v>0.84305555555555556</v>
      </c>
      <c r="O157" s="20">
        <v>45118</v>
      </c>
      <c r="P157" s="21">
        <v>0.39097222222222222</v>
      </c>
      <c r="Q157" s="17" t="s">
        <v>43</v>
      </c>
      <c r="R157" s="17" t="s">
        <v>44</v>
      </c>
      <c r="S157" s="17"/>
      <c r="T157" s="17"/>
      <c r="U157" s="17" t="s">
        <v>534</v>
      </c>
      <c r="V157" s="17">
        <v>1</v>
      </c>
      <c r="W157" s="17">
        <f>Table4[[#This Row],[Date_End]]-Table4[[#This Row],[Date_Start]]</f>
        <v>1</v>
      </c>
      <c r="X157" s="17">
        <f t="shared" si="2"/>
        <v>0</v>
      </c>
      <c r="Y157" s="17"/>
      <c r="Z157" s="17"/>
      <c r="AA157" s="17"/>
      <c r="AB157" s="17"/>
    </row>
    <row r="158" spans="1:28" s="23" customFormat="1" ht="15" customHeight="1" x14ac:dyDescent="0.3">
      <c r="A158" s="17" t="s">
        <v>518</v>
      </c>
      <c r="B158" s="17" t="s">
        <v>518</v>
      </c>
      <c r="C158" s="17" t="s">
        <v>519</v>
      </c>
      <c r="D158" s="17" t="s">
        <v>541</v>
      </c>
      <c r="E158" s="17" t="s">
        <v>518</v>
      </c>
      <c r="F158" s="17" t="s">
        <v>540</v>
      </c>
      <c r="G158" s="17">
        <v>49.608198999999999</v>
      </c>
      <c r="H158" s="17">
        <v>6.1389430000000003</v>
      </c>
      <c r="I158" s="18">
        <v>274</v>
      </c>
      <c r="J158" s="17" t="s">
        <v>50</v>
      </c>
      <c r="K158" s="19" t="s">
        <v>408</v>
      </c>
      <c r="L158" s="17" t="s">
        <v>763</v>
      </c>
      <c r="M158" s="20">
        <v>45117</v>
      </c>
      <c r="N158" s="21">
        <v>0.84861111111111109</v>
      </c>
      <c r="O158" s="20">
        <v>45118</v>
      </c>
      <c r="P158" s="21">
        <v>0.39097222222222222</v>
      </c>
      <c r="Q158" s="17" t="s">
        <v>43</v>
      </c>
      <c r="R158" s="17" t="s">
        <v>40</v>
      </c>
      <c r="S158" s="17"/>
      <c r="T158" s="17"/>
      <c r="U158" s="17" t="s">
        <v>542</v>
      </c>
      <c r="V158" s="17">
        <v>1</v>
      </c>
      <c r="W158" s="17">
        <f>Table4[[#This Row],[Date_End]]-Table4[[#This Row],[Date_Start]]</f>
        <v>1</v>
      </c>
      <c r="X158" s="17">
        <f t="shared" si="2"/>
        <v>0</v>
      </c>
      <c r="Y158" s="17"/>
      <c r="Z158" s="17"/>
      <c r="AA158" s="17"/>
      <c r="AB158" s="17"/>
    </row>
    <row r="159" spans="1:28" s="23" customFormat="1" ht="15" customHeight="1" x14ac:dyDescent="0.3">
      <c r="A159" s="17" t="s">
        <v>518</v>
      </c>
      <c r="B159" s="17" t="s">
        <v>518</v>
      </c>
      <c r="C159" s="17" t="s">
        <v>519</v>
      </c>
      <c r="D159" s="17" t="s">
        <v>543</v>
      </c>
      <c r="E159" s="17" t="s">
        <v>518</v>
      </c>
      <c r="F159" s="17" t="s">
        <v>544</v>
      </c>
      <c r="G159" s="17">
        <v>49.607272000000002</v>
      </c>
      <c r="H159" s="17">
        <v>6.1364850000000004</v>
      </c>
      <c r="I159" s="18">
        <v>274</v>
      </c>
      <c r="J159" s="17" t="s">
        <v>50</v>
      </c>
      <c r="K159" s="19" t="s">
        <v>408</v>
      </c>
      <c r="L159" s="17" t="s">
        <v>764</v>
      </c>
      <c r="M159" s="20">
        <v>45117</v>
      </c>
      <c r="N159" s="21">
        <v>0.86111111111111116</v>
      </c>
      <c r="O159" s="20">
        <v>45118</v>
      </c>
      <c r="P159" s="21">
        <v>0.38819444444444445</v>
      </c>
      <c r="Q159" s="17" t="s">
        <v>43</v>
      </c>
      <c r="R159" s="17" t="s">
        <v>44</v>
      </c>
      <c r="S159" s="17"/>
      <c r="T159" s="17"/>
      <c r="U159" s="17" t="s">
        <v>545</v>
      </c>
      <c r="V159" s="17">
        <v>1</v>
      </c>
      <c r="W159" s="17">
        <f>Table4[[#This Row],[Date_End]]-Table4[[#This Row],[Date_Start]]</f>
        <v>1</v>
      </c>
      <c r="X159" s="17">
        <f t="shared" si="2"/>
        <v>0</v>
      </c>
      <c r="Y159" s="17"/>
      <c r="Z159" s="17"/>
      <c r="AA159" s="17"/>
      <c r="AB159" s="17"/>
    </row>
    <row r="160" spans="1:28" s="23" customFormat="1" ht="15" customHeight="1" x14ac:dyDescent="0.3">
      <c r="A160" s="17" t="s">
        <v>518</v>
      </c>
      <c r="B160" s="17" t="s">
        <v>518</v>
      </c>
      <c r="C160" s="17" t="s">
        <v>519</v>
      </c>
      <c r="D160" s="17" t="s">
        <v>546</v>
      </c>
      <c r="E160" s="17" t="s">
        <v>518</v>
      </c>
      <c r="F160" s="17" t="s">
        <v>544</v>
      </c>
      <c r="G160" s="17">
        <v>49.607244999999999</v>
      </c>
      <c r="H160" s="17">
        <v>6.1364020000000004</v>
      </c>
      <c r="I160" s="18">
        <v>274</v>
      </c>
      <c r="J160" s="17" t="s">
        <v>50</v>
      </c>
      <c r="K160" s="19" t="s">
        <v>408</v>
      </c>
      <c r="L160" s="17" t="s">
        <v>765</v>
      </c>
      <c r="M160" s="20">
        <v>45117</v>
      </c>
      <c r="N160" s="21">
        <v>0.86111111111111116</v>
      </c>
      <c r="O160" s="20">
        <v>45118</v>
      </c>
      <c r="P160" s="21">
        <v>0.38750000000000001</v>
      </c>
      <c r="Q160" s="17" t="s">
        <v>43</v>
      </c>
      <c r="R160" s="17" t="s">
        <v>44</v>
      </c>
      <c r="S160" s="17"/>
      <c r="T160" s="17"/>
      <c r="U160" s="17" t="s">
        <v>547</v>
      </c>
      <c r="V160" s="17">
        <v>1</v>
      </c>
      <c r="W160" s="17">
        <f>Table4[[#This Row],[Date_End]]-Table4[[#This Row],[Date_Start]]</f>
        <v>1</v>
      </c>
      <c r="X160" s="17">
        <f t="shared" si="2"/>
        <v>0</v>
      </c>
      <c r="Y160" s="17"/>
      <c r="Z160" s="17"/>
      <c r="AA160" s="17"/>
      <c r="AB160" s="17"/>
    </row>
    <row r="161" spans="1:33" s="23" customFormat="1" ht="15" customHeight="1" x14ac:dyDescent="0.3">
      <c r="A161" s="17" t="s">
        <v>518</v>
      </c>
      <c r="B161" s="17" t="s">
        <v>518</v>
      </c>
      <c r="C161" s="17" t="s">
        <v>548</v>
      </c>
      <c r="D161" s="17" t="s">
        <v>549</v>
      </c>
      <c r="E161" s="17" t="s">
        <v>550</v>
      </c>
      <c r="F161" s="17" t="s">
        <v>551</v>
      </c>
      <c r="G161" s="22">
        <v>49.547899999999998</v>
      </c>
      <c r="H161" s="17">
        <v>6.3725110000000003</v>
      </c>
      <c r="I161" s="18">
        <v>148</v>
      </c>
      <c r="J161" s="17" t="s">
        <v>50</v>
      </c>
      <c r="K161" s="19" t="s">
        <v>408</v>
      </c>
      <c r="L161" s="17" t="s">
        <v>766</v>
      </c>
      <c r="M161" s="20">
        <v>45118</v>
      </c>
      <c r="N161" s="21">
        <v>0.74444444444444446</v>
      </c>
      <c r="O161" s="20">
        <v>45119</v>
      </c>
      <c r="P161" s="21">
        <v>0.36249999999999999</v>
      </c>
      <c r="Q161" s="17" t="s">
        <v>43</v>
      </c>
      <c r="R161" s="17" t="s">
        <v>40</v>
      </c>
      <c r="S161" s="17"/>
      <c r="T161" s="17"/>
      <c r="U161" s="17" t="s">
        <v>552</v>
      </c>
      <c r="V161" s="17">
        <v>1</v>
      </c>
      <c r="W161" s="17">
        <f>Table4[[#This Row],[Date_End]]-Table4[[#This Row],[Date_Start]]</f>
        <v>1</v>
      </c>
      <c r="X161" s="17">
        <f t="shared" si="2"/>
        <v>0</v>
      </c>
      <c r="Y161" s="17"/>
      <c r="Z161" s="17"/>
      <c r="AA161" s="17"/>
      <c r="AB161" s="17"/>
    </row>
    <row r="162" spans="1:33" s="17" customFormat="1" ht="15" customHeight="1" x14ac:dyDescent="0.3">
      <c r="A162" s="17" t="s">
        <v>518</v>
      </c>
      <c r="B162" s="17" t="s">
        <v>518</v>
      </c>
      <c r="C162" s="17" t="s">
        <v>548</v>
      </c>
      <c r="D162" s="17" t="s">
        <v>553</v>
      </c>
      <c r="E162" s="17" t="s">
        <v>550</v>
      </c>
      <c r="F162" s="17" t="s">
        <v>551</v>
      </c>
      <c r="G162" s="22">
        <v>49.547899999999998</v>
      </c>
      <c r="H162" s="17">
        <v>6.3725110000000003</v>
      </c>
      <c r="I162" s="18">
        <v>148</v>
      </c>
      <c r="J162" s="17" t="s">
        <v>50</v>
      </c>
      <c r="K162" s="19" t="s">
        <v>408</v>
      </c>
      <c r="L162" s="17" t="s">
        <v>767</v>
      </c>
      <c r="M162" s="20">
        <v>45119</v>
      </c>
      <c r="N162" s="21">
        <v>0.70763888888888893</v>
      </c>
      <c r="O162" s="20">
        <v>45120</v>
      </c>
      <c r="P162" s="21">
        <v>0.37847222222222227</v>
      </c>
      <c r="Q162" s="17" t="s">
        <v>43</v>
      </c>
      <c r="R162" s="17" t="s">
        <v>40</v>
      </c>
      <c r="U162" s="17" t="s">
        <v>552</v>
      </c>
      <c r="V162" s="17">
        <v>1</v>
      </c>
      <c r="W162" s="17">
        <f>Table4[[#This Row],[Date_End]]-Table4[[#This Row],[Date_Start]]</f>
        <v>1</v>
      </c>
      <c r="X162" s="17">
        <f t="shared" si="2"/>
        <v>0</v>
      </c>
    </row>
    <row r="163" spans="1:33" s="17" customFormat="1" ht="15" customHeight="1" x14ac:dyDescent="0.3">
      <c r="A163" s="17" t="s">
        <v>518</v>
      </c>
      <c r="B163" s="17" t="s">
        <v>518</v>
      </c>
      <c r="C163" s="17" t="s">
        <v>548</v>
      </c>
      <c r="D163" s="17" t="s">
        <v>554</v>
      </c>
      <c r="E163" s="17" t="s">
        <v>550</v>
      </c>
      <c r="F163" s="17" t="s">
        <v>551</v>
      </c>
      <c r="G163" s="17">
        <v>49.547514</v>
      </c>
      <c r="H163" s="17">
        <v>6.3720569999999999</v>
      </c>
      <c r="I163" s="18">
        <v>148</v>
      </c>
      <c r="J163" s="17" t="s">
        <v>50</v>
      </c>
      <c r="K163" s="19" t="s">
        <v>408</v>
      </c>
      <c r="L163" s="17" t="s">
        <v>768</v>
      </c>
      <c r="M163" s="20">
        <v>45118</v>
      </c>
      <c r="N163" s="21">
        <v>0.74930555555555556</v>
      </c>
      <c r="O163" s="20">
        <v>45119</v>
      </c>
      <c r="P163" s="21">
        <v>0.35972222222222222</v>
      </c>
      <c r="Q163" s="17" t="s">
        <v>43</v>
      </c>
      <c r="R163" s="17" t="s">
        <v>40</v>
      </c>
      <c r="U163" s="17" t="s">
        <v>555</v>
      </c>
      <c r="V163" s="17">
        <v>1</v>
      </c>
      <c r="W163" s="17">
        <f>Table4[[#This Row],[Date_End]]-Table4[[#This Row],[Date_Start]]</f>
        <v>1</v>
      </c>
      <c r="X163" s="17">
        <f t="shared" si="2"/>
        <v>1</v>
      </c>
      <c r="Y163" s="17">
        <v>1</v>
      </c>
    </row>
    <row r="164" spans="1:33" s="17" customFormat="1" ht="15" customHeight="1" x14ac:dyDescent="0.3">
      <c r="A164" s="17" t="s">
        <v>518</v>
      </c>
      <c r="B164" s="17" t="s">
        <v>518</v>
      </c>
      <c r="C164" s="17" t="s">
        <v>548</v>
      </c>
      <c r="D164" s="17" t="s">
        <v>556</v>
      </c>
      <c r="E164" s="17" t="s">
        <v>550</v>
      </c>
      <c r="F164" s="17" t="s">
        <v>551</v>
      </c>
      <c r="G164" s="17">
        <v>49.547514</v>
      </c>
      <c r="H164" s="17">
        <v>6.3720569999999999</v>
      </c>
      <c r="I164" s="18">
        <v>148</v>
      </c>
      <c r="J164" s="17" t="s">
        <v>50</v>
      </c>
      <c r="K164" s="19" t="s">
        <v>408</v>
      </c>
      <c r="L164" s="17" t="s">
        <v>769</v>
      </c>
      <c r="M164" s="20">
        <v>45119</v>
      </c>
      <c r="N164" s="21">
        <v>0.70486111111111116</v>
      </c>
      <c r="O164" s="20">
        <v>45120</v>
      </c>
      <c r="P164" s="21">
        <v>0.37152777777777773</v>
      </c>
      <c r="Q164" s="17" t="s">
        <v>43</v>
      </c>
      <c r="R164" s="17" t="s">
        <v>40</v>
      </c>
      <c r="U164" s="17" t="s">
        <v>555</v>
      </c>
      <c r="V164" s="17">
        <v>1</v>
      </c>
      <c r="W164" s="17">
        <f>Table4[[#This Row],[Date_End]]-Table4[[#This Row],[Date_Start]]</f>
        <v>1</v>
      </c>
      <c r="X164" s="17">
        <f t="shared" si="2"/>
        <v>1</v>
      </c>
      <c r="Y164" s="17">
        <v>1</v>
      </c>
    </row>
    <row r="165" spans="1:33" s="17" customFormat="1" ht="15" customHeight="1" x14ac:dyDescent="0.3">
      <c r="A165" s="17" t="s">
        <v>518</v>
      </c>
      <c r="B165" s="17" t="s">
        <v>518</v>
      </c>
      <c r="C165" s="17" t="s">
        <v>548</v>
      </c>
      <c r="D165" s="17" t="s">
        <v>557</v>
      </c>
      <c r="E165" s="17" t="s">
        <v>550</v>
      </c>
      <c r="F165" s="17" t="s">
        <v>551</v>
      </c>
      <c r="G165" s="17">
        <v>49.548009</v>
      </c>
      <c r="H165" s="17">
        <v>6.3724080000000001</v>
      </c>
      <c r="I165" s="18">
        <v>148</v>
      </c>
      <c r="J165" s="17" t="s">
        <v>50</v>
      </c>
      <c r="K165" s="19" t="s">
        <v>408</v>
      </c>
      <c r="L165" s="17" t="s">
        <v>770</v>
      </c>
      <c r="M165" s="20">
        <v>45118</v>
      </c>
      <c r="N165" s="21">
        <v>0.76527777777777783</v>
      </c>
      <c r="O165" s="20">
        <v>45119</v>
      </c>
      <c r="P165" s="21">
        <v>0.36249999999999999</v>
      </c>
      <c r="Q165" s="17" t="s">
        <v>43</v>
      </c>
      <c r="R165" s="17" t="s">
        <v>40</v>
      </c>
      <c r="U165" s="17" t="s">
        <v>558</v>
      </c>
      <c r="V165" s="17">
        <v>1</v>
      </c>
      <c r="W165" s="17">
        <f>Table4[[#This Row],[Date_End]]-Table4[[#This Row],[Date_Start]]</f>
        <v>1</v>
      </c>
      <c r="X165" s="17">
        <f t="shared" si="2"/>
        <v>2</v>
      </c>
      <c r="Y165" s="17">
        <v>2</v>
      </c>
    </row>
    <row r="166" spans="1:33" s="17" customFormat="1" ht="15" customHeight="1" x14ac:dyDescent="0.3">
      <c r="A166" s="17" t="s">
        <v>518</v>
      </c>
      <c r="B166" s="17" t="s">
        <v>518</v>
      </c>
      <c r="C166" s="17" t="s">
        <v>548</v>
      </c>
      <c r="D166" s="17" t="s">
        <v>559</v>
      </c>
      <c r="E166" s="17" t="s">
        <v>550</v>
      </c>
      <c r="F166" s="17" t="s">
        <v>551</v>
      </c>
      <c r="G166" s="17">
        <v>49.548009</v>
      </c>
      <c r="H166" s="17">
        <v>6.3724080000000001</v>
      </c>
      <c r="I166" s="18">
        <v>148</v>
      </c>
      <c r="J166" s="17" t="s">
        <v>50</v>
      </c>
      <c r="K166" s="19" t="s">
        <v>408</v>
      </c>
      <c r="L166" s="17" t="s">
        <v>771</v>
      </c>
      <c r="M166" s="20">
        <v>45119</v>
      </c>
      <c r="N166" s="21">
        <v>0.69513888888888886</v>
      </c>
      <c r="O166" s="20">
        <v>45120</v>
      </c>
      <c r="P166" s="21">
        <v>0.36805555555555558</v>
      </c>
      <c r="Q166" s="17" t="s">
        <v>43</v>
      </c>
      <c r="R166" s="17" t="s">
        <v>40</v>
      </c>
      <c r="S166" s="17" t="s">
        <v>791</v>
      </c>
      <c r="U166" s="17" t="s">
        <v>558</v>
      </c>
      <c r="V166" s="17">
        <v>1</v>
      </c>
      <c r="W166" s="17">
        <f>Table4[[#This Row],[Date_End]]-Table4[[#This Row],[Date_Start]]</f>
        <v>1</v>
      </c>
      <c r="X166" s="17">
        <f t="shared" si="2"/>
        <v>0</v>
      </c>
    </row>
    <row r="167" spans="1:33" s="17" customFormat="1" ht="15" customHeight="1" x14ac:dyDescent="0.3">
      <c r="A167" s="17" t="s">
        <v>518</v>
      </c>
      <c r="B167" s="17" t="s">
        <v>518</v>
      </c>
      <c r="C167" s="17" t="s">
        <v>548</v>
      </c>
      <c r="D167" s="17" t="s">
        <v>560</v>
      </c>
      <c r="E167" s="17" t="s">
        <v>550</v>
      </c>
      <c r="F167" s="17" t="s">
        <v>551</v>
      </c>
      <c r="G167" s="17">
        <v>49.547308999999998</v>
      </c>
      <c r="H167" s="17">
        <v>6.3717459999999999</v>
      </c>
      <c r="I167" s="18">
        <v>148</v>
      </c>
      <c r="J167" s="17" t="s">
        <v>50</v>
      </c>
      <c r="K167" s="19" t="s">
        <v>408</v>
      </c>
      <c r="L167" s="17" t="s">
        <v>772</v>
      </c>
      <c r="M167" s="20">
        <v>45118</v>
      </c>
      <c r="N167" s="21">
        <v>0.89444444444444438</v>
      </c>
      <c r="O167" s="20">
        <v>45119</v>
      </c>
      <c r="P167" s="21">
        <v>0.375</v>
      </c>
      <c r="Q167" s="17" t="s">
        <v>43</v>
      </c>
      <c r="R167" s="17" t="s">
        <v>40</v>
      </c>
      <c r="U167" s="17" t="s">
        <v>561</v>
      </c>
      <c r="V167" s="17">
        <v>1</v>
      </c>
      <c r="W167" s="17">
        <f>Table4[[#This Row],[Date_End]]-Table4[[#This Row],[Date_Start]]</f>
        <v>1</v>
      </c>
      <c r="X167" s="17">
        <f t="shared" si="2"/>
        <v>0</v>
      </c>
    </row>
    <row r="168" spans="1:33" s="17" customFormat="1" ht="15" customHeight="1" x14ac:dyDescent="0.3">
      <c r="A168" s="17" t="s">
        <v>518</v>
      </c>
      <c r="B168" s="17" t="s">
        <v>518</v>
      </c>
      <c r="C168" s="17" t="s">
        <v>548</v>
      </c>
      <c r="D168" s="17" t="s">
        <v>562</v>
      </c>
      <c r="E168" s="17" t="s">
        <v>550</v>
      </c>
      <c r="F168" s="17" t="s">
        <v>551</v>
      </c>
      <c r="G168" s="17">
        <v>49.546225999999997</v>
      </c>
      <c r="H168" s="17">
        <v>6.3686410000000002</v>
      </c>
      <c r="I168" s="18">
        <v>148</v>
      </c>
      <c r="J168" s="17" t="s">
        <v>50</v>
      </c>
      <c r="K168" s="19" t="s">
        <v>408</v>
      </c>
      <c r="L168" s="17" t="s">
        <v>773</v>
      </c>
      <c r="M168" s="20">
        <v>45118</v>
      </c>
      <c r="N168" s="21">
        <v>0.90138888888888891</v>
      </c>
      <c r="O168" s="20">
        <v>45119</v>
      </c>
      <c r="P168" s="21">
        <v>0.37708333333333338</v>
      </c>
      <c r="Q168" s="17" t="s">
        <v>43</v>
      </c>
      <c r="R168" s="17" t="s">
        <v>40</v>
      </c>
      <c r="U168" s="17" t="s">
        <v>563</v>
      </c>
      <c r="V168" s="17">
        <v>1</v>
      </c>
      <c r="W168" s="17">
        <f>Table4[[#This Row],[Date_End]]-Table4[[#This Row],[Date_Start]]</f>
        <v>1</v>
      </c>
      <c r="X168" s="17">
        <f t="shared" si="2"/>
        <v>0</v>
      </c>
    </row>
    <row r="169" spans="1:33" s="17" customFormat="1" ht="15" customHeight="1" x14ac:dyDescent="0.3">
      <c r="A169" s="17" t="s">
        <v>518</v>
      </c>
      <c r="B169" s="17" t="s">
        <v>518</v>
      </c>
      <c r="C169" s="17" t="s">
        <v>548</v>
      </c>
      <c r="D169" s="17" t="s">
        <v>564</v>
      </c>
      <c r="E169" s="17" t="s">
        <v>550</v>
      </c>
      <c r="F169" s="17" t="s">
        <v>551</v>
      </c>
      <c r="G169" s="17">
        <v>49.548060999999997</v>
      </c>
      <c r="H169" s="17">
        <v>6.3724879999999997</v>
      </c>
      <c r="I169" s="18">
        <v>148</v>
      </c>
      <c r="J169" s="17" t="s">
        <v>50</v>
      </c>
      <c r="K169" s="19" t="s">
        <v>408</v>
      </c>
      <c r="L169" s="17" t="s">
        <v>774</v>
      </c>
      <c r="M169" s="20">
        <v>45119</v>
      </c>
      <c r="N169" s="21">
        <v>0.69513888888888886</v>
      </c>
      <c r="O169" s="20">
        <v>45120</v>
      </c>
      <c r="P169" s="21">
        <v>0.37986111111111115</v>
      </c>
      <c r="Q169" s="17" t="s">
        <v>43</v>
      </c>
      <c r="R169" s="17" t="s">
        <v>40</v>
      </c>
      <c r="S169" s="17" t="s">
        <v>791</v>
      </c>
      <c r="U169" s="17" t="s">
        <v>558</v>
      </c>
      <c r="V169" s="17">
        <v>1</v>
      </c>
      <c r="W169" s="17">
        <f>Table4[[#This Row],[Date_End]]-Table4[[#This Row],[Date_Start]]</f>
        <v>1</v>
      </c>
      <c r="X169" s="17">
        <f t="shared" si="2"/>
        <v>0</v>
      </c>
    </row>
    <row r="170" spans="1:33" s="17" customFormat="1" ht="15" customHeight="1" x14ac:dyDescent="0.3">
      <c r="A170" s="17" t="s">
        <v>518</v>
      </c>
      <c r="B170" s="17" t="s">
        <v>518</v>
      </c>
      <c r="C170" s="17" t="s">
        <v>548</v>
      </c>
      <c r="D170" s="17" t="s">
        <v>565</v>
      </c>
      <c r="E170" s="17" t="s">
        <v>550</v>
      </c>
      <c r="F170" s="17" t="s">
        <v>551</v>
      </c>
      <c r="G170" s="17">
        <v>49.547685000000001</v>
      </c>
      <c r="H170" s="17">
        <v>6.3726430000000001</v>
      </c>
      <c r="I170" s="18">
        <v>148</v>
      </c>
      <c r="J170" s="17" t="s">
        <v>50</v>
      </c>
      <c r="K170" s="19" t="s">
        <v>408</v>
      </c>
      <c r="L170" s="17" t="s">
        <v>775</v>
      </c>
      <c r="M170" s="20">
        <v>45119</v>
      </c>
      <c r="N170" s="21">
        <v>0.7055555555555556</v>
      </c>
      <c r="O170" s="20">
        <v>45120</v>
      </c>
      <c r="P170" s="21">
        <v>0.38055555555555554</v>
      </c>
      <c r="Q170" s="17" t="s">
        <v>325</v>
      </c>
      <c r="R170" s="17" t="s">
        <v>40</v>
      </c>
      <c r="U170" s="17" t="s">
        <v>566</v>
      </c>
      <c r="V170" s="17">
        <v>19</v>
      </c>
      <c r="W170" s="17">
        <f>Table4[[#This Row],[Date_End]]-Table4[[#This Row],[Date_Start]]</f>
        <v>1</v>
      </c>
      <c r="X170" s="17">
        <f t="shared" si="2"/>
        <v>0</v>
      </c>
    </row>
    <row r="171" spans="1:33" s="17" customFormat="1" ht="15" customHeight="1" x14ac:dyDescent="0.3">
      <c r="A171" s="17" t="s">
        <v>518</v>
      </c>
      <c r="B171" s="17" t="s">
        <v>518</v>
      </c>
      <c r="C171" s="17" t="s">
        <v>567</v>
      </c>
      <c r="D171" s="17" t="s">
        <v>568</v>
      </c>
      <c r="E171" s="17" t="s">
        <v>569</v>
      </c>
      <c r="F171" s="17" t="s">
        <v>570</v>
      </c>
      <c r="G171" s="17">
        <v>49.656322000000003</v>
      </c>
      <c r="H171" s="17">
        <v>6.4270810000000003</v>
      </c>
      <c r="I171" s="18">
        <v>163</v>
      </c>
      <c r="J171" s="17" t="s">
        <v>127</v>
      </c>
      <c r="K171" s="19" t="s">
        <v>408</v>
      </c>
      <c r="L171" s="17" t="s">
        <v>776</v>
      </c>
      <c r="M171" s="20">
        <v>45118</v>
      </c>
      <c r="N171" s="21">
        <v>0.93402777777777779</v>
      </c>
      <c r="O171" s="20">
        <v>45119</v>
      </c>
      <c r="P171" s="21">
        <v>0.36805555555555558</v>
      </c>
      <c r="Q171" s="17" t="s">
        <v>43</v>
      </c>
      <c r="R171" s="17" t="s">
        <v>40</v>
      </c>
      <c r="S171" s="17" t="s">
        <v>791</v>
      </c>
      <c r="U171" s="17" t="s">
        <v>571</v>
      </c>
      <c r="V171" s="17">
        <v>1</v>
      </c>
      <c r="W171" s="17">
        <f>Table4[[#This Row],[Date_End]]-Table4[[#This Row],[Date_Start]]</f>
        <v>1</v>
      </c>
      <c r="X171" s="17">
        <f t="shared" si="2"/>
        <v>0</v>
      </c>
    </row>
    <row r="172" spans="1:33" s="17" customFormat="1" ht="15" customHeight="1" x14ac:dyDescent="0.3">
      <c r="A172" s="17" t="s">
        <v>518</v>
      </c>
      <c r="B172" s="17" t="s">
        <v>518</v>
      </c>
      <c r="C172" s="17" t="s">
        <v>567</v>
      </c>
      <c r="D172" s="17" t="s">
        <v>572</v>
      </c>
      <c r="E172" s="17" t="s">
        <v>569</v>
      </c>
      <c r="F172" s="17" t="s">
        <v>570</v>
      </c>
      <c r="G172" s="17">
        <v>49.656298999999997</v>
      </c>
      <c r="H172" s="17">
        <v>6.4276869999999997</v>
      </c>
      <c r="I172" s="18">
        <v>163</v>
      </c>
      <c r="J172" s="17" t="s">
        <v>127</v>
      </c>
      <c r="K172" s="19" t="s">
        <v>408</v>
      </c>
      <c r="L172" s="17" t="s">
        <v>777</v>
      </c>
      <c r="M172" s="20">
        <v>45118</v>
      </c>
      <c r="N172" s="21">
        <v>0.93611111111111101</v>
      </c>
      <c r="O172" s="20">
        <v>45119</v>
      </c>
      <c r="P172" s="21">
        <v>0.37152777777777773</v>
      </c>
      <c r="Q172" s="17" t="s">
        <v>43</v>
      </c>
      <c r="R172" s="17" t="s">
        <v>40</v>
      </c>
      <c r="U172" s="17" t="s">
        <v>573</v>
      </c>
      <c r="V172" s="17">
        <v>1</v>
      </c>
      <c r="W172" s="17">
        <f>Table4[[#This Row],[Date_End]]-Table4[[#This Row],[Date_Start]]</f>
        <v>1</v>
      </c>
      <c r="X172" s="17">
        <f t="shared" si="2"/>
        <v>0</v>
      </c>
    </row>
    <row r="173" spans="1:33" s="17" customFormat="1" ht="15" customHeight="1" x14ac:dyDescent="0.3">
      <c r="A173" s="17" t="s">
        <v>518</v>
      </c>
      <c r="B173" s="17" t="s">
        <v>518</v>
      </c>
      <c r="C173" s="17" t="s">
        <v>574</v>
      </c>
      <c r="D173" s="17" t="s">
        <v>575</v>
      </c>
      <c r="E173" s="17" t="s">
        <v>576</v>
      </c>
      <c r="F173" s="17" t="s">
        <v>577</v>
      </c>
      <c r="G173" s="17">
        <v>49.530110999999998</v>
      </c>
      <c r="H173" s="17">
        <v>6.3549280000000001</v>
      </c>
      <c r="I173" s="18">
        <v>142</v>
      </c>
      <c r="J173" s="17" t="s">
        <v>37</v>
      </c>
      <c r="K173" s="19" t="s">
        <v>408</v>
      </c>
      <c r="L173" s="17" t="s">
        <v>778</v>
      </c>
      <c r="M173" s="20">
        <v>45119</v>
      </c>
      <c r="N173" s="21">
        <v>0.66736111111111107</v>
      </c>
      <c r="O173" s="20">
        <v>45120</v>
      </c>
      <c r="P173" s="21">
        <v>0.39513888888888887</v>
      </c>
      <c r="Q173" s="17" t="s">
        <v>43</v>
      </c>
      <c r="R173" s="17" t="s">
        <v>40</v>
      </c>
      <c r="U173" s="17" t="s">
        <v>578</v>
      </c>
      <c r="V173" s="17">
        <v>1</v>
      </c>
      <c r="W173" s="17">
        <f>Table4[[#This Row],[Date_End]]-Table4[[#This Row],[Date_Start]]</f>
        <v>1</v>
      </c>
      <c r="X173" s="17">
        <f t="shared" si="2"/>
        <v>0</v>
      </c>
      <c r="AC173" s="23"/>
      <c r="AD173" s="23"/>
      <c r="AE173" s="23"/>
      <c r="AF173" s="23"/>
      <c r="AG173" s="23"/>
    </row>
    <row r="174" spans="1:33" s="17" customFormat="1" ht="15" customHeight="1" x14ac:dyDescent="0.3">
      <c r="A174" s="17" t="s">
        <v>518</v>
      </c>
      <c r="B174" s="17" t="s">
        <v>518</v>
      </c>
      <c r="C174" s="17" t="s">
        <v>574</v>
      </c>
      <c r="D174" s="17" t="s">
        <v>579</v>
      </c>
      <c r="E174" s="17" t="s">
        <v>576</v>
      </c>
      <c r="F174" s="17" t="s">
        <v>577</v>
      </c>
      <c r="G174" s="17">
        <v>49.530203999999998</v>
      </c>
      <c r="H174" s="17">
        <v>6.3549150000000001</v>
      </c>
      <c r="I174" s="18">
        <v>142</v>
      </c>
      <c r="J174" s="17" t="s">
        <v>37</v>
      </c>
      <c r="K174" s="19" t="s">
        <v>408</v>
      </c>
      <c r="L174" s="17" t="s">
        <v>779</v>
      </c>
      <c r="M174" s="20">
        <v>45119</v>
      </c>
      <c r="N174" s="21">
        <v>0.66666666666666663</v>
      </c>
      <c r="O174" s="20">
        <v>45120</v>
      </c>
      <c r="P174" s="21">
        <v>0.39513888888888887</v>
      </c>
      <c r="Q174" s="17" t="s">
        <v>43</v>
      </c>
      <c r="R174" s="17" t="s">
        <v>40</v>
      </c>
      <c r="U174" s="17" t="s">
        <v>580</v>
      </c>
      <c r="V174" s="17">
        <v>1</v>
      </c>
      <c r="W174" s="17">
        <f>Table4[[#This Row],[Date_End]]-Table4[[#This Row],[Date_Start]]</f>
        <v>1</v>
      </c>
      <c r="X174" s="17">
        <f t="shared" si="2"/>
        <v>0</v>
      </c>
      <c r="AC174" s="23"/>
      <c r="AD174" s="23"/>
      <c r="AE174" s="23"/>
      <c r="AF174" s="23"/>
      <c r="AG174" s="23"/>
    </row>
    <row r="175" spans="1:33" s="17" customFormat="1" ht="15" customHeight="1" x14ac:dyDescent="0.3">
      <c r="A175" s="17" t="s">
        <v>518</v>
      </c>
      <c r="B175" s="17" t="s">
        <v>518</v>
      </c>
      <c r="C175" s="17" t="s">
        <v>574</v>
      </c>
      <c r="D175" s="17" t="s">
        <v>581</v>
      </c>
      <c r="E175" s="17" t="s">
        <v>576</v>
      </c>
      <c r="F175" s="17" t="s">
        <v>577</v>
      </c>
      <c r="G175" s="17">
        <v>49.530064000000003</v>
      </c>
      <c r="H175" s="17">
        <v>6.3549850000000001</v>
      </c>
      <c r="I175" s="18">
        <v>142</v>
      </c>
      <c r="J175" s="17" t="s">
        <v>37</v>
      </c>
      <c r="K175" s="19" t="s">
        <v>408</v>
      </c>
      <c r="L175" s="17" t="s">
        <v>780</v>
      </c>
      <c r="M175" s="20">
        <v>45119</v>
      </c>
      <c r="N175" s="21">
        <v>0.6694444444444444</v>
      </c>
      <c r="O175" s="20">
        <v>45120</v>
      </c>
      <c r="P175" s="21">
        <v>0.39513888888888887</v>
      </c>
      <c r="Q175" s="17" t="s">
        <v>43</v>
      </c>
      <c r="R175" s="17" t="s">
        <v>40</v>
      </c>
      <c r="U175" s="17" t="s">
        <v>580</v>
      </c>
      <c r="V175" s="17">
        <v>1</v>
      </c>
      <c r="W175" s="17">
        <f>Table4[[#This Row],[Date_End]]-Table4[[#This Row],[Date_Start]]</f>
        <v>1</v>
      </c>
      <c r="X175" s="17">
        <f t="shared" si="2"/>
        <v>1</v>
      </c>
      <c r="Y175" s="17">
        <v>1</v>
      </c>
      <c r="AC175" s="23"/>
      <c r="AD175" s="23"/>
      <c r="AE175" s="23"/>
      <c r="AF175" s="23"/>
      <c r="AG175" s="23"/>
    </row>
    <row r="176" spans="1:33" s="17" customFormat="1" ht="15" customHeight="1" x14ac:dyDescent="0.3">
      <c r="A176" s="17" t="s">
        <v>582</v>
      </c>
      <c r="B176" s="17" t="s">
        <v>583</v>
      </c>
      <c r="C176" s="17" t="s">
        <v>584</v>
      </c>
      <c r="D176" s="17" t="s">
        <v>585</v>
      </c>
      <c r="E176" s="17" t="s">
        <v>586</v>
      </c>
      <c r="F176" s="17" t="s">
        <v>587</v>
      </c>
      <c r="G176" s="17">
        <v>50.817216000000002</v>
      </c>
      <c r="H176" s="17">
        <v>5.6651860000000003</v>
      </c>
      <c r="I176" s="18">
        <v>59</v>
      </c>
      <c r="J176" s="17" t="s">
        <v>127</v>
      </c>
      <c r="K176" s="19" t="s">
        <v>408</v>
      </c>
      <c r="L176" s="17" t="s">
        <v>781</v>
      </c>
      <c r="M176" s="20">
        <v>45121</v>
      </c>
      <c r="N176" s="21">
        <v>0.75069444444444444</v>
      </c>
      <c r="O176" s="20">
        <v>45122</v>
      </c>
      <c r="P176" s="21">
        <v>0.40972222222222227</v>
      </c>
      <c r="Q176" s="17" t="s">
        <v>43</v>
      </c>
      <c r="R176" s="17" t="s">
        <v>44</v>
      </c>
      <c r="T176" s="17" t="s">
        <v>185</v>
      </c>
      <c r="U176" s="17" t="s">
        <v>588</v>
      </c>
      <c r="V176" s="17">
        <v>1</v>
      </c>
      <c r="W176" s="17">
        <f>Table4[[#This Row],[Date_End]]-Table4[[#This Row],[Date_Start]]</f>
        <v>1</v>
      </c>
      <c r="X176" s="17">
        <f t="shared" si="2"/>
        <v>0</v>
      </c>
      <c r="AC176" s="24"/>
      <c r="AD176" s="24"/>
    </row>
    <row r="177" spans="1:35" s="17" customFormat="1" ht="15" customHeight="1" x14ac:dyDescent="0.3">
      <c r="A177" s="17" t="s">
        <v>582</v>
      </c>
      <c r="B177" s="17" t="s">
        <v>583</v>
      </c>
      <c r="C177" s="17" t="s">
        <v>584</v>
      </c>
      <c r="D177" s="17" t="s">
        <v>589</v>
      </c>
      <c r="E177" s="17" t="s">
        <v>586</v>
      </c>
      <c r="F177" s="17" t="s">
        <v>587</v>
      </c>
      <c r="G177" s="17">
        <v>50.817205000000001</v>
      </c>
      <c r="H177" s="17">
        <v>5.6650619999999998</v>
      </c>
      <c r="I177" s="18">
        <v>59</v>
      </c>
      <c r="J177" s="17" t="s">
        <v>127</v>
      </c>
      <c r="K177" s="19" t="s">
        <v>408</v>
      </c>
      <c r="L177" s="17" t="s">
        <v>782</v>
      </c>
      <c r="M177" s="20">
        <v>45121</v>
      </c>
      <c r="N177" s="21">
        <v>0.75416666666666676</v>
      </c>
      <c r="O177" s="20">
        <v>45122</v>
      </c>
      <c r="P177" s="21">
        <v>0.41319444444444442</v>
      </c>
      <c r="Q177" s="17" t="s">
        <v>43</v>
      </c>
      <c r="R177" s="17" t="s">
        <v>40</v>
      </c>
      <c r="U177" s="17" t="s">
        <v>590</v>
      </c>
      <c r="V177" s="17">
        <v>1</v>
      </c>
      <c r="W177" s="17">
        <f>Table4[[#This Row],[Date_End]]-Table4[[#This Row],[Date_Start]]</f>
        <v>1</v>
      </c>
      <c r="X177" s="17">
        <f t="shared" si="2"/>
        <v>0</v>
      </c>
      <c r="AC177" s="24"/>
      <c r="AD177" s="24"/>
      <c r="AE177" s="24"/>
      <c r="AF177" s="24"/>
      <c r="AG177" s="24"/>
      <c r="AH177" s="24"/>
      <c r="AI177" s="24"/>
    </row>
    <row r="178" spans="1:35" s="17" customFormat="1" ht="15" customHeight="1" x14ac:dyDescent="0.3">
      <c r="A178" s="17" t="s">
        <v>582</v>
      </c>
      <c r="B178" s="17" t="s">
        <v>583</v>
      </c>
      <c r="C178" s="17" t="s">
        <v>584</v>
      </c>
      <c r="D178" s="17" t="s">
        <v>591</v>
      </c>
      <c r="E178" s="17" t="s">
        <v>586</v>
      </c>
      <c r="F178" s="17" t="s">
        <v>587</v>
      </c>
      <c r="G178" s="17">
        <v>50.817231999999997</v>
      </c>
      <c r="H178" s="17">
        <v>5.6649649999999996</v>
      </c>
      <c r="I178" s="18">
        <v>59</v>
      </c>
      <c r="J178" s="17" t="s">
        <v>127</v>
      </c>
      <c r="K178" s="19" t="s">
        <v>408</v>
      </c>
      <c r="L178" s="17" t="s">
        <v>783</v>
      </c>
      <c r="M178" s="20">
        <v>45121</v>
      </c>
      <c r="N178" s="21">
        <v>0.75555555555555554</v>
      </c>
      <c r="O178" s="20">
        <v>45122</v>
      </c>
      <c r="P178" s="21">
        <v>0.41666666666666669</v>
      </c>
      <c r="Q178" s="17" t="s">
        <v>43</v>
      </c>
      <c r="R178" s="17" t="s">
        <v>40</v>
      </c>
      <c r="U178" s="17" t="s">
        <v>590</v>
      </c>
      <c r="V178" s="17">
        <v>1</v>
      </c>
      <c r="W178" s="17">
        <f>Table4[[#This Row],[Date_End]]-Table4[[#This Row],[Date_Start]]</f>
        <v>1</v>
      </c>
      <c r="X178" s="17">
        <f t="shared" si="2"/>
        <v>0</v>
      </c>
      <c r="AC178" s="24"/>
      <c r="AD178" s="24"/>
      <c r="AE178" s="24"/>
      <c r="AF178" s="24"/>
      <c r="AG178" s="24"/>
      <c r="AH178" s="24"/>
      <c r="AI178" s="24"/>
    </row>
    <row r="179" spans="1:35" s="17" customFormat="1" ht="15" customHeight="1" x14ac:dyDescent="0.3">
      <c r="A179" s="17" t="s">
        <v>582</v>
      </c>
      <c r="B179" s="17" t="s">
        <v>583</v>
      </c>
      <c r="C179" s="17" t="s">
        <v>584</v>
      </c>
      <c r="D179" s="17" t="s">
        <v>592</v>
      </c>
      <c r="E179" s="17" t="s">
        <v>586</v>
      </c>
      <c r="F179" s="17" t="s">
        <v>587</v>
      </c>
      <c r="G179" s="17">
        <v>50.817272000000003</v>
      </c>
      <c r="H179" s="17">
        <v>5.6646229999999997</v>
      </c>
      <c r="I179" s="18">
        <v>59</v>
      </c>
      <c r="J179" s="17" t="s">
        <v>127</v>
      </c>
      <c r="K179" s="19" t="s">
        <v>408</v>
      </c>
      <c r="L179" s="17" t="s">
        <v>784</v>
      </c>
      <c r="M179" s="20">
        <v>45121</v>
      </c>
      <c r="N179" s="21">
        <v>0.7631944444444444</v>
      </c>
      <c r="O179" s="20">
        <v>45122</v>
      </c>
      <c r="P179" s="21">
        <v>0.4201388888888889</v>
      </c>
      <c r="Q179" s="17" t="s">
        <v>43</v>
      </c>
      <c r="R179" s="17" t="s">
        <v>40</v>
      </c>
      <c r="U179" s="17" t="s">
        <v>593</v>
      </c>
      <c r="V179" s="17">
        <v>1</v>
      </c>
      <c r="W179" s="17">
        <f>Table4[[#This Row],[Date_End]]-Table4[[#This Row],[Date_Start]]</f>
        <v>1</v>
      </c>
      <c r="X179" s="17">
        <f t="shared" si="2"/>
        <v>0</v>
      </c>
      <c r="AC179" s="24"/>
      <c r="AD179" s="24"/>
    </row>
    <row r="180" spans="1:35" s="17" customFormat="1" ht="15" customHeight="1" x14ac:dyDescent="0.3">
      <c r="A180" s="17" t="s">
        <v>582</v>
      </c>
      <c r="B180" s="17" t="s">
        <v>583</v>
      </c>
      <c r="C180" s="17" t="s">
        <v>594</v>
      </c>
      <c r="D180" s="17" t="s">
        <v>595</v>
      </c>
      <c r="E180" s="17" t="s">
        <v>586</v>
      </c>
      <c r="F180" s="17" t="s">
        <v>596</v>
      </c>
      <c r="G180" s="17">
        <v>50.831937000000003</v>
      </c>
      <c r="H180" s="17">
        <v>5.7778349999999996</v>
      </c>
      <c r="I180" s="18">
        <v>131</v>
      </c>
      <c r="J180" s="17" t="s">
        <v>117</v>
      </c>
      <c r="K180" s="19" t="s">
        <v>408</v>
      </c>
      <c r="L180" s="17" t="s">
        <v>785</v>
      </c>
      <c r="M180" s="20">
        <v>45121</v>
      </c>
      <c r="N180" s="21">
        <v>0.80069444444444438</v>
      </c>
      <c r="O180" s="20">
        <v>45122</v>
      </c>
      <c r="P180" s="21">
        <v>0.43055555555555558</v>
      </c>
      <c r="Q180" s="17" t="s">
        <v>43</v>
      </c>
      <c r="R180" s="17" t="s">
        <v>40</v>
      </c>
      <c r="U180" s="17" t="s">
        <v>597</v>
      </c>
      <c r="V180" s="17">
        <v>1</v>
      </c>
      <c r="W180" s="17">
        <f>Table4[[#This Row],[Date_End]]-Table4[[#This Row],[Date_Start]]</f>
        <v>1</v>
      </c>
      <c r="X180" s="17">
        <f t="shared" si="2"/>
        <v>0</v>
      </c>
      <c r="AC180" s="24"/>
      <c r="AD180" s="24"/>
    </row>
    <row r="181" spans="1:35" s="17" customFormat="1" ht="15" customHeight="1" x14ac:dyDescent="0.3">
      <c r="A181" s="17" t="s">
        <v>582</v>
      </c>
      <c r="B181" s="17" t="s">
        <v>583</v>
      </c>
      <c r="C181" s="17" t="s">
        <v>598</v>
      </c>
      <c r="D181" s="17" t="s">
        <v>599</v>
      </c>
      <c r="E181" s="17" t="s">
        <v>586</v>
      </c>
      <c r="F181" s="17" t="s">
        <v>596</v>
      </c>
      <c r="G181" s="17">
        <v>50.841734000000002</v>
      </c>
      <c r="H181" s="17">
        <v>5.7696610000000002</v>
      </c>
      <c r="I181" s="18">
        <v>127</v>
      </c>
      <c r="J181" s="17" t="s">
        <v>127</v>
      </c>
      <c r="K181" s="19" t="s">
        <v>408</v>
      </c>
      <c r="L181" s="17" t="s">
        <v>786</v>
      </c>
      <c r="M181" s="20">
        <v>45121</v>
      </c>
      <c r="N181" s="21">
        <v>0.83680555555555547</v>
      </c>
      <c r="O181" s="20">
        <v>45122</v>
      </c>
      <c r="P181" s="21">
        <v>0.4375</v>
      </c>
      <c r="Q181" s="17" t="s">
        <v>43</v>
      </c>
      <c r="R181" s="17" t="s">
        <v>40</v>
      </c>
      <c r="S181" s="17" t="s">
        <v>791</v>
      </c>
      <c r="U181" s="17" t="s">
        <v>600</v>
      </c>
      <c r="V181" s="17">
        <v>1</v>
      </c>
      <c r="W181" s="17">
        <f>Table4[[#This Row],[Date_End]]-Table4[[#This Row],[Date_Start]]</f>
        <v>1</v>
      </c>
      <c r="X181" s="17">
        <f t="shared" si="2"/>
        <v>0</v>
      </c>
    </row>
    <row r="182" spans="1:35" s="17" customFormat="1" ht="15" customHeight="1" x14ac:dyDescent="0.3">
      <c r="A182" s="17" t="s">
        <v>582</v>
      </c>
      <c r="B182" s="17" t="s">
        <v>583</v>
      </c>
      <c r="C182" s="17" t="s">
        <v>598</v>
      </c>
      <c r="D182" s="17" t="s">
        <v>601</v>
      </c>
      <c r="E182" s="17" t="s">
        <v>586</v>
      </c>
      <c r="F182" s="17" t="s">
        <v>596</v>
      </c>
      <c r="G182" s="17">
        <v>50.842095999999998</v>
      </c>
      <c r="H182" s="17">
        <v>5.7690409999999996</v>
      </c>
      <c r="I182" s="18">
        <v>127</v>
      </c>
      <c r="J182" s="17" t="s">
        <v>127</v>
      </c>
      <c r="K182" s="19" t="s">
        <v>408</v>
      </c>
      <c r="L182" s="17" t="s">
        <v>787</v>
      </c>
      <c r="M182" s="20">
        <v>45121</v>
      </c>
      <c r="N182" s="21">
        <v>0.83750000000000002</v>
      </c>
      <c r="O182" s="20">
        <v>45122</v>
      </c>
      <c r="P182" s="21">
        <v>0.44444444444444442</v>
      </c>
      <c r="Q182" s="17" t="s">
        <v>43</v>
      </c>
      <c r="R182" s="17" t="s">
        <v>40</v>
      </c>
      <c r="U182" s="17" t="s">
        <v>602</v>
      </c>
      <c r="V182" s="17">
        <v>1</v>
      </c>
      <c r="W182" s="17">
        <f>Table4[[#This Row],[Date_End]]-Table4[[#This Row],[Date_Start]]</f>
        <v>1</v>
      </c>
      <c r="X182" s="17">
        <f t="shared" si="2"/>
        <v>0</v>
      </c>
    </row>
    <row r="183" spans="1:35" s="17" customFormat="1" ht="15" customHeight="1" x14ac:dyDescent="0.3">
      <c r="A183" s="17" t="s">
        <v>582</v>
      </c>
      <c r="B183" s="17" t="s">
        <v>583</v>
      </c>
      <c r="C183" s="17" t="s">
        <v>598</v>
      </c>
      <c r="D183" s="17" t="s">
        <v>603</v>
      </c>
      <c r="E183" s="17" t="s">
        <v>586</v>
      </c>
      <c r="F183" s="17" t="s">
        <v>596</v>
      </c>
      <c r="G183" s="17">
        <v>50.839553000000002</v>
      </c>
      <c r="H183" s="17">
        <v>5.7734870000000003</v>
      </c>
      <c r="I183" s="18">
        <v>128</v>
      </c>
      <c r="J183" s="17" t="s">
        <v>127</v>
      </c>
      <c r="K183" s="19" t="s">
        <v>408</v>
      </c>
      <c r="L183" s="17" t="s">
        <v>788</v>
      </c>
      <c r="M183" s="20">
        <v>45121</v>
      </c>
      <c r="N183" s="21">
        <v>0.84166666666666667</v>
      </c>
      <c r="O183" s="20">
        <v>45122</v>
      </c>
      <c r="P183" s="21">
        <v>0.4513888888888889</v>
      </c>
      <c r="Q183" s="17" t="s">
        <v>43</v>
      </c>
      <c r="R183" s="17" t="s">
        <v>44</v>
      </c>
      <c r="U183" s="17" t="s">
        <v>604</v>
      </c>
      <c r="V183" s="17">
        <v>1</v>
      </c>
      <c r="W183" s="17">
        <f>Table4[[#This Row],[Date_End]]-Table4[[#This Row],[Date_Start]]</f>
        <v>1</v>
      </c>
      <c r="X183" s="17">
        <f t="shared" si="2"/>
        <v>0</v>
      </c>
    </row>
    <row r="184" spans="1:35" s="17" customFormat="1" ht="15" customHeight="1" x14ac:dyDescent="0.3">
      <c r="A184" s="25" t="s">
        <v>605</v>
      </c>
      <c r="B184" s="25" t="s">
        <v>606</v>
      </c>
      <c r="C184" s="25" t="s">
        <v>607</v>
      </c>
      <c r="D184" s="25">
        <f>COUNTA(Table4[Site_ID])</f>
        <v>179</v>
      </c>
      <c r="E184" s="25"/>
      <c r="F184" s="25"/>
      <c r="G184" s="25"/>
      <c r="H184" s="25"/>
      <c r="I184" s="25"/>
      <c r="J184" s="25"/>
      <c r="K184" s="26"/>
      <c r="L184" s="25"/>
      <c r="M184" s="27"/>
      <c r="N184" s="28"/>
      <c r="O184" s="27"/>
      <c r="P184" s="28"/>
      <c r="Q184" s="25"/>
      <c r="R184" s="25"/>
      <c r="S184" s="25"/>
      <c r="T184" s="25"/>
      <c r="U184" s="25"/>
      <c r="V184" s="25">
        <f>SUBTOTAL(109,Table4[Trap_Number])</f>
        <v>208</v>
      </c>
      <c r="W184" s="25">
        <f>SUBTOTAL(109,Table4[Night_Number])</f>
        <v>168</v>
      </c>
      <c r="X184" s="25">
        <f>SUBTOTAL(109,Table4[Total_SF])</f>
        <v>55</v>
      </c>
      <c r="Y184" s="25">
        <f>SUBTOTAL(109,Table4[Ph_mas_F])</f>
        <v>37</v>
      </c>
      <c r="Z184" s="25">
        <f>SUBTOTAL(109,Table4[Ph_mas_M])</f>
        <v>2</v>
      </c>
      <c r="AA184" s="25">
        <f>SUBTOTAL(109,Table4[Ph_per_F])</f>
        <v>1</v>
      </c>
      <c r="AB184" s="25">
        <f>SUBTOTAL(109,Table4[Ph_per_M])</f>
        <v>15</v>
      </c>
    </row>
    <row r="187" spans="1:35" x14ac:dyDescent="0.25">
      <c r="T187" s="2"/>
    </row>
  </sheetData>
  <pageMargins left="0.75" right="0.75" top="1" bottom="1" header="0.4921259845" footer="0.4921259845"/>
  <pageSetup paperSize="9" orientation="portrait" horizontalDpi="1200" verticalDpi="1200" r:id="rId1"/>
  <headerFooter alignWithMargins="0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E712B1-3C43-485F-B535-15C1413FCF53}">
  <dimension ref="A1:A6"/>
  <sheetViews>
    <sheetView workbookViewId="0">
      <selection activeCell="E22" sqref="E22"/>
    </sheetView>
  </sheetViews>
  <sheetFormatPr defaultRowHeight="14.4" x14ac:dyDescent="0.3"/>
  <sheetData>
    <row r="1" spans="1:1" x14ac:dyDescent="0.3">
      <c r="A1" t="s">
        <v>799</v>
      </c>
    </row>
    <row r="2" spans="1:1" x14ac:dyDescent="0.3">
      <c r="A2" t="s">
        <v>800</v>
      </c>
    </row>
    <row r="3" spans="1:1" x14ac:dyDescent="0.3">
      <c r="A3" s="29" t="s">
        <v>801</v>
      </c>
    </row>
    <row r="4" spans="1:1" x14ac:dyDescent="0.3">
      <c r="A4" s="30" t="s">
        <v>802</v>
      </c>
    </row>
    <row r="5" spans="1:1" x14ac:dyDescent="0.3">
      <c r="A5" s="30" t="s">
        <v>803</v>
      </c>
    </row>
    <row r="6" spans="1:1" x14ac:dyDescent="0.3">
      <c r="A6" s="30" t="s">
        <v>804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S1. FieldData 2023</vt:lpstr>
      <vt:lpstr>ESM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Reviewer</dc:creator>
  <cp:lastModifiedBy>Marijn van der Gaag</cp:lastModifiedBy>
  <dcterms:created xsi:type="dcterms:W3CDTF">2024-01-31T10:50:54Z</dcterms:created>
  <dcterms:modified xsi:type="dcterms:W3CDTF">2024-04-25T12:57:18Z</dcterms:modified>
</cp:coreProperties>
</file>